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cenik_15\Desktop\"/>
    </mc:Choice>
  </mc:AlternateContent>
  <bookViews>
    <workbookView xWindow="0" yWindow="0" windowWidth="14370" windowHeight="8745"/>
  </bookViews>
  <sheets>
    <sheet name="SAŽETAK" sheetId="1" r:id="rId1"/>
    <sheet name=" Račun prihoda i rashoda " sheetId="13" r:id="rId2"/>
    <sheet name="Rashodi i prihodi prema izvoru" sheetId="8" r:id="rId3"/>
    <sheet name="Rashodi prema funkcijskoj k " sheetId="11" r:id="rId4"/>
    <sheet name="Račun financiranja " sheetId="9" r:id="rId5"/>
    <sheet name="Programska klasifikacija" sheetId="7" r:id="rId6"/>
    <sheet name="Račun fin prema izvorima f" sheetId="10" r:id="rId7"/>
  </sheets>
  <definedNames>
    <definedName name="_xlnm.Print_Area" localSheetId="1">' Račun prihoda i rashoda '!$B$1:$I$107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3" l="1"/>
  <c r="I66" i="13"/>
  <c r="I27" i="7" l="1"/>
  <c r="I28" i="7"/>
  <c r="I17" i="7" l="1"/>
  <c r="F15" i="7"/>
  <c r="H13" i="13" l="1"/>
  <c r="G13" i="13"/>
  <c r="I13" i="13"/>
  <c r="J13" i="13"/>
  <c r="G16" i="13"/>
  <c r="H16" i="13"/>
  <c r="I16" i="13"/>
  <c r="J16" i="13"/>
  <c r="G19" i="13"/>
  <c r="H19" i="13"/>
  <c r="I19" i="13"/>
  <c r="J19" i="13"/>
  <c r="G21" i="13"/>
  <c r="H21" i="13"/>
  <c r="I21" i="13"/>
  <c r="J21" i="13"/>
  <c r="G24" i="13"/>
  <c r="G23" i="13" s="1"/>
  <c r="H24" i="13"/>
  <c r="I24" i="13"/>
  <c r="J24" i="13"/>
  <c r="J23" i="13" s="1"/>
  <c r="J26" i="13"/>
  <c r="G27" i="13"/>
  <c r="G26" i="13" s="1"/>
  <c r="H27" i="13"/>
  <c r="I27" i="13"/>
  <c r="J27" i="13"/>
  <c r="G30" i="13"/>
  <c r="I30" i="13"/>
  <c r="J30" i="13"/>
  <c r="G33" i="13"/>
  <c r="H33" i="13"/>
  <c r="H29" i="13" s="1"/>
  <c r="I33" i="13"/>
  <c r="J33" i="13"/>
  <c r="G37" i="13"/>
  <c r="G36" i="13" s="1"/>
  <c r="H37" i="13"/>
  <c r="I37" i="13"/>
  <c r="J37" i="13"/>
  <c r="J36" i="13" s="1"/>
  <c r="L36" i="13" s="1"/>
  <c r="I39" i="13"/>
  <c r="J39" i="13"/>
  <c r="L39" i="13" s="1"/>
  <c r="G40" i="13"/>
  <c r="G39" i="13" s="1"/>
  <c r="H40" i="13"/>
  <c r="H39" i="13" s="1"/>
  <c r="I40" i="13"/>
  <c r="J40" i="13"/>
  <c r="J43" i="13"/>
  <c r="J42" i="13" s="1"/>
  <c r="G44" i="13"/>
  <c r="G43" i="13" s="1"/>
  <c r="G42" i="13" s="1"/>
  <c r="H44" i="13"/>
  <c r="H43" i="13" s="1"/>
  <c r="H42" i="13" s="1"/>
  <c r="I44" i="13"/>
  <c r="I43" i="13" s="1"/>
  <c r="I42" i="13" s="1"/>
  <c r="J44" i="13"/>
  <c r="I50" i="13"/>
  <c r="G53" i="13"/>
  <c r="G52" i="13" s="1"/>
  <c r="H53" i="13"/>
  <c r="I53" i="13"/>
  <c r="J53" i="13"/>
  <c r="G58" i="13"/>
  <c r="I58" i="13"/>
  <c r="J58" i="13"/>
  <c r="G61" i="13"/>
  <c r="H61" i="13"/>
  <c r="I61" i="13"/>
  <c r="J61" i="13"/>
  <c r="G66" i="13"/>
  <c r="H66" i="13"/>
  <c r="J66" i="13"/>
  <c r="G73" i="13"/>
  <c r="H73" i="13"/>
  <c r="I73" i="13"/>
  <c r="J73" i="13"/>
  <c r="G84" i="13"/>
  <c r="H84" i="13"/>
  <c r="I84" i="13"/>
  <c r="J84" i="13"/>
  <c r="J89" i="13"/>
  <c r="L89" i="13"/>
  <c r="G90" i="13"/>
  <c r="G89" i="13" s="1"/>
  <c r="K89" i="13" s="1"/>
  <c r="I90" i="13"/>
  <c r="J95" i="13"/>
  <c r="L95" i="13"/>
  <c r="G96" i="13"/>
  <c r="G95" i="13" s="1"/>
  <c r="H96" i="13"/>
  <c r="I96" i="13"/>
  <c r="J96" i="13"/>
  <c r="G98" i="13"/>
  <c r="H98" i="13"/>
  <c r="I98" i="13"/>
  <c r="J98" i="13"/>
  <c r="K98" i="13"/>
  <c r="G99" i="13"/>
  <c r="J99" i="13"/>
  <c r="G103" i="13"/>
  <c r="G102" i="13" s="1"/>
  <c r="G101" i="13" s="1"/>
  <c r="H103" i="13"/>
  <c r="J103" i="13"/>
  <c r="J102" i="13" s="1"/>
  <c r="J101" i="13" s="1"/>
  <c r="G106" i="13"/>
  <c r="H106" i="13"/>
  <c r="J106" i="13"/>
  <c r="I29" i="13" l="1"/>
  <c r="L29" i="13" s="1"/>
  <c r="L98" i="13"/>
  <c r="I60" i="13"/>
  <c r="H11" i="13"/>
  <c r="K95" i="13"/>
  <c r="J60" i="13"/>
  <c r="K60" i="13" s="1"/>
  <c r="J52" i="13"/>
  <c r="J51" i="13" s="1"/>
  <c r="J50" i="13" s="1"/>
  <c r="K39" i="13"/>
  <c r="K36" i="13"/>
  <c r="J29" i="13"/>
  <c r="J12" i="13"/>
  <c r="H60" i="13"/>
  <c r="G60" i="13"/>
  <c r="G51" i="13" s="1"/>
  <c r="G50" i="13" s="1"/>
  <c r="G29" i="13"/>
  <c r="G11" i="13" s="1"/>
  <c r="G10" i="13" s="1"/>
  <c r="K26" i="13"/>
  <c r="K23" i="13"/>
  <c r="G12" i="13"/>
  <c r="K29" i="13"/>
  <c r="H10" i="13"/>
  <c r="K101" i="13"/>
  <c r="L101" i="13"/>
  <c r="K12" i="13"/>
  <c r="L12" i="13"/>
  <c r="J11" i="13"/>
  <c r="L26" i="13"/>
  <c r="L23" i="13"/>
  <c r="L51" i="13" l="1"/>
  <c r="K51" i="13"/>
  <c r="K50" i="13"/>
  <c r="L50" i="13"/>
  <c r="K11" i="13"/>
  <c r="L11" i="13"/>
  <c r="J10" i="13"/>
  <c r="K10" i="13" l="1"/>
  <c r="L10" i="13"/>
  <c r="H45" i="10" l="1"/>
  <c r="H46" i="10"/>
  <c r="H47" i="10"/>
  <c r="G45" i="10"/>
  <c r="G46" i="10"/>
  <c r="G47" i="10"/>
  <c r="H88" i="10"/>
  <c r="H89" i="10"/>
  <c r="H90" i="10"/>
  <c r="G88" i="10"/>
  <c r="G89" i="10"/>
  <c r="G90" i="10"/>
  <c r="F87" i="10"/>
  <c r="E87" i="10"/>
  <c r="E49" i="10" s="1"/>
  <c r="D87" i="10"/>
  <c r="C87" i="10"/>
  <c r="H85" i="10"/>
  <c r="F85" i="10"/>
  <c r="E85" i="10"/>
  <c r="D85" i="10"/>
  <c r="C85" i="10"/>
  <c r="G85" i="10" s="1"/>
  <c r="H83" i="10"/>
  <c r="G83" i="10"/>
  <c r="H82" i="10"/>
  <c r="F82" i="10"/>
  <c r="E82" i="10"/>
  <c r="D82" i="10"/>
  <c r="C82" i="10"/>
  <c r="G82" i="10" s="1"/>
  <c r="H80" i="10"/>
  <c r="G80" i="10"/>
  <c r="F77" i="10"/>
  <c r="H77" i="10" s="1"/>
  <c r="E77" i="10"/>
  <c r="D77" i="10"/>
  <c r="C77" i="10"/>
  <c r="G77" i="10" s="1"/>
  <c r="F71" i="10"/>
  <c r="H71" i="10" s="1"/>
  <c r="E71" i="10"/>
  <c r="D71" i="10"/>
  <c r="C71" i="10"/>
  <c r="H67" i="10"/>
  <c r="F67" i="10"/>
  <c r="E67" i="10"/>
  <c r="D67" i="10"/>
  <c r="C67" i="10"/>
  <c r="C63" i="10" s="1"/>
  <c r="H65" i="10"/>
  <c r="G65" i="10"/>
  <c r="H64" i="10"/>
  <c r="G64" i="10"/>
  <c r="F63" i="10"/>
  <c r="H63" i="10" s="1"/>
  <c r="E63" i="10"/>
  <c r="D63" i="10"/>
  <c r="H62" i="10"/>
  <c r="G62" i="10"/>
  <c r="F61" i="10"/>
  <c r="H61" i="10" s="1"/>
  <c r="E61" i="10"/>
  <c r="D61" i="10"/>
  <c r="C61" i="10"/>
  <c r="H60" i="10"/>
  <c r="G60" i="10"/>
  <c r="F59" i="10"/>
  <c r="H59" i="10" s="1"/>
  <c r="E59" i="10"/>
  <c r="D59" i="10"/>
  <c r="C59" i="10"/>
  <c r="H57" i="10"/>
  <c r="F57" i="10"/>
  <c r="E57" i="10"/>
  <c r="D57" i="10"/>
  <c r="C57" i="10"/>
  <c r="G57" i="10" s="1"/>
  <c r="H51" i="10"/>
  <c r="G51" i="10"/>
  <c r="H50" i="10"/>
  <c r="F50" i="10"/>
  <c r="E50" i="10"/>
  <c r="D50" i="10"/>
  <c r="C50" i="10"/>
  <c r="F49" i="10"/>
  <c r="F44" i="10"/>
  <c r="E44" i="10"/>
  <c r="D44" i="10"/>
  <c r="C44" i="10"/>
  <c r="F42" i="10"/>
  <c r="H42" i="10" s="1"/>
  <c r="E42" i="10"/>
  <c r="D42" i="10"/>
  <c r="C42" i="10"/>
  <c r="H40" i="10"/>
  <c r="G40" i="10"/>
  <c r="F39" i="10"/>
  <c r="H39" i="10" s="1"/>
  <c r="E39" i="10"/>
  <c r="D39" i="10"/>
  <c r="C39" i="10"/>
  <c r="H37" i="10"/>
  <c r="G37" i="10"/>
  <c r="F34" i="10"/>
  <c r="H34" i="10" s="1"/>
  <c r="E34" i="10"/>
  <c r="D34" i="10"/>
  <c r="C34" i="10"/>
  <c r="H28" i="10"/>
  <c r="F28" i="10"/>
  <c r="E28" i="10"/>
  <c r="D28" i="10"/>
  <c r="C28" i="10"/>
  <c r="G28" i="10" s="1"/>
  <c r="F24" i="10"/>
  <c r="H24" i="10" s="1"/>
  <c r="E24" i="10"/>
  <c r="E23" i="10" s="1"/>
  <c r="E22" i="10" s="1"/>
  <c r="E21" i="10" s="1"/>
  <c r="E20" i="10" s="1"/>
  <c r="E19" i="10" s="1"/>
  <c r="E18" i="10" s="1"/>
  <c r="E17" i="10" s="1"/>
  <c r="E16" i="10" s="1"/>
  <c r="D24" i="10"/>
  <c r="C24" i="10"/>
  <c r="D20" i="10"/>
  <c r="C20" i="10"/>
  <c r="D18" i="10"/>
  <c r="C18" i="10"/>
  <c r="D16" i="10"/>
  <c r="C16" i="10"/>
  <c r="F14" i="10"/>
  <c r="H14" i="10" s="1"/>
  <c r="E14" i="10"/>
  <c r="D14" i="10"/>
  <c r="C14" i="10"/>
  <c r="F7" i="10"/>
  <c r="E7" i="10"/>
  <c r="D7" i="10"/>
  <c r="C7" i="10"/>
  <c r="D6" i="10"/>
  <c r="C6" i="10"/>
  <c r="G44" i="10" l="1"/>
  <c r="H44" i="10"/>
  <c r="H49" i="10"/>
  <c r="H87" i="10"/>
  <c r="D49" i="10"/>
  <c r="E6" i="10"/>
  <c r="C49" i="10"/>
  <c r="G67" i="10"/>
  <c r="G50" i="10"/>
  <c r="G14" i="10"/>
  <c r="G24" i="10"/>
  <c r="G34" i="10"/>
  <c r="G39" i="10"/>
  <c r="G42" i="10"/>
  <c r="G49" i="10"/>
  <c r="G59" i="10"/>
  <c r="G61" i="10"/>
  <c r="G63" i="10"/>
  <c r="G71" i="10"/>
  <c r="G87" i="10"/>
  <c r="F23" i="10"/>
  <c r="F22" i="10" l="1"/>
  <c r="G23" i="10"/>
  <c r="H23" i="10"/>
  <c r="F21" i="10" l="1"/>
  <c r="G22" i="10"/>
  <c r="H22" i="10"/>
  <c r="F20" i="10" l="1"/>
  <c r="H21" i="10"/>
  <c r="G21" i="10"/>
  <c r="G20" i="10" l="1"/>
  <c r="H20" i="10"/>
  <c r="F19" i="10"/>
  <c r="H19" i="10" l="1"/>
  <c r="G19" i="10"/>
  <c r="F18" i="10"/>
  <c r="H18" i="10" l="1"/>
  <c r="F17" i="10"/>
  <c r="G18" i="10"/>
  <c r="F16" i="10" l="1"/>
  <c r="H17" i="10"/>
  <c r="G17" i="10"/>
  <c r="H16" i="10" l="1"/>
  <c r="G16" i="10"/>
  <c r="F6" i="10"/>
  <c r="I9" i="7"/>
  <c r="I10" i="7"/>
  <c r="I11" i="7"/>
  <c r="I12" i="7"/>
  <c r="I14" i="7"/>
  <c r="I16" i="7"/>
  <c r="I20" i="7"/>
  <c r="I22" i="7"/>
  <c r="I23" i="7"/>
  <c r="I24" i="7"/>
  <c r="I25" i="7"/>
  <c r="I31" i="7"/>
  <c r="I33" i="7"/>
  <c r="I8" i="7"/>
  <c r="F34" i="7"/>
  <c r="F32" i="7"/>
  <c r="F26" i="7"/>
  <c r="F21" i="7"/>
  <c r="F13" i="7"/>
  <c r="H9" i="11"/>
  <c r="H10" i="11"/>
  <c r="H8" i="8"/>
  <c r="H10" i="8"/>
  <c r="H12" i="8"/>
  <c r="H14" i="8"/>
  <c r="H15" i="8"/>
  <c r="H16" i="8"/>
  <c r="H18" i="8"/>
  <c r="H20" i="8"/>
  <c r="H23" i="8"/>
  <c r="H25" i="8"/>
  <c r="H27" i="8"/>
  <c r="H29" i="8"/>
  <c r="H30" i="8"/>
  <c r="H31" i="8"/>
  <c r="H33" i="8"/>
  <c r="H34" i="8"/>
  <c r="H35" i="8"/>
  <c r="L22" i="1"/>
  <c r="L23" i="1"/>
  <c r="L24" i="1"/>
  <c r="L25" i="1"/>
  <c r="L21" i="1"/>
  <c r="L11" i="1"/>
  <c r="L12" i="1"/>
  <c r="L14" i="1"/>
  <c r="L15" i="1"/>
  <c r="D34" i="8"/>
  <c r="D32" i="8"/>
  <c r="D28" i="8"/>
  <c r="D26" i="8"/>
  <c r="D24" i="8"/>
  <c r="H24" i="8" s="1"/>
  <c r="D22" i="8"/>
  <c r="D19" i="8"/>
  <c r="H19" i="8" s="1"/>
  <c r="D17" i="8"/>
  <c r="D13" i="8"/>
  <c r="D11" i="8"/>
  <c r="D9" i="8"/>
  <c r="D7" i="8"/>
  <c r="D8" i="11"/>
  <c r="F30" i="7" l="1"/>
  <c r="D21" i="8"/>
  <c r="D6" i="8"/>
  <c r="H6" i="10"/>
  <c r="G6" i="10"/>
  <c r="H34" i="7"/>
  <c r="G34" i="7"/>
  <c r="G18" i="7"/>
  <c r="G13" i="7"/>
  <c r="I34" i="7" l="1"/>
  <c r="G21" i="7"/>
  <c r="I21" i="7"/>
  <c r="H13" i="7"/>
  <c r="I13" i="7" s="1"/>
  <c r="G26" i="7"/>
  <c r="H26" i="7"/>
  <c r="I26" i="7" s="1"/>
  <c r="I18" i="7"/>
  <c r="G15" i="7"/>
  <c r="I15" i="7"/>
  <c r="G32" i="7"/>
  <c r="I32" i="7"/>
  <c r="H30" i="7" l="1"/>
  <c r="I30" i="7" s="1"/>
  <c r="I29" i="7"/>
  <c r="G30" i="7"/>
  <c r="H35" i="7" l="1"/>
  <c r="I35" i="7" s="1"/>
  <c r="G35" i="7"/>
  <c r="G8" i="8"/>
  <c r="G10" i="8"/>
  <c r="G12" i="8"/>
  <c r="G14" i="8"/>
  <c r="G15" i="8"/>
  <c r="G16" i="8"/>
  <c r="G18" i="8"/>
  <c r="G20" i="8"/>
  <c r="G23" i="8"/>
  <c r="G25" i="8"/>
  <c r="G27" i="8"/>
  <c r="G29" i="8"/>
  <c r="G30" i="8"/>
  <c r="G31" i="8"/>
  <c r="G33" i="8"/>
  <c r="G35" i="8"/>
  <c r="F13" i="8" l="1"/>
  <c r="H13" i="8" s="1"/>
  <c r="F34" i="8" l="1"/>
  <c r="E34" i="8"/>
  <c r="C34" i="8"/>
  <c r="G34" i="8" s="1"/>
  <c r="F32" i="8"/>
  <c r="H32" i="8" s="1"/>
  <c r="E32" i="8"/>
  <c r="C32" i="8"/>
  <c r="G32" i="8" s="1"/>
  <c r="F28" i="8"/>
  <c r="H28" i="8" s="1"/>
  <c r="E28" i="8"/>
  <c r="C28" i="8"/>
  <c r="F26" i="8"/>
  <c r="H26" i="8" s="1"/>
  <c r="E26" i="8"/>
  <c r="C26" i="8"/>
  <c r="G26" i="8" s="1"/>
  <c r="F24" i="8"/>
  <c r="E24" i="8"/>
  <c r="C24" i="8"/>
  <c r="G24" i="8" s="1"/>
  <c r="F22" i="8"/>
  <c r="H22" i="8" s="1"/>
  <c r="E22" i="8"/>
  <c r="C22" i="8"/>
  <c r="E19" i="8"/>
  <c r="F19" i="8"/>
  <c r="C19" i="8"/>
  <c r="G19" i="8" s="1"/>
  <c r="E17" i="8"/>
  <c r="F17" i="8"/>
  <c r="H17" i="8" s="1"/>
  <c r="C17" i="8"/>
  <c r="E13" i="8"/>
  <c r="C13" i="8"/>
  <c r="G13" i="8" s="1"/>
  <c r="E11" i="8"/>
  <c r="F11" i="8"/>
  <c r="H11" i="8" s="1"/>
  <c r="C11" i="8"/>
  <c r="G11" i="8" s="1"/>
  <c r="F9" i="8"/>
  <c r="H9" i="8" s="1"/>
  <c r="E9" i="8"/>
  <c r="C9" i="8"/>
  <c r="G9" i="8" s="1"/>
  <c r="E7" i="8"/>
  <c r="F7" i="8"/>
  <c r="H7" i="8" s="1"/>
  <c r="C7" i="8"/>
  <c r="G7" i="8" s="1"/>
  <c r="G28" i="8" l="1"/>
  <c r="G22" i="8"/>
  <c r="G17" i="8"/>
  <c r="C21" i="8"/>
  <c r="C6" i="8"/>
  <c r="F21" i="8"/>
  <c r="H21" i="8" s="1"/>
  <c r="F6" i="8"/>
  <c r="H6" i="8" s="1"/>
  <c r="E21" i="8"/>
  <c r="E6" i="8"/>
  <c r="G21" i="8" l="1"/>
  <c r="G6" i="8"/>
  <c r="G9" i="11"/>
  <c r="G10" i="11"/>
  <c r="D7" i="11"/>
  <c r="E7" i="11"/>
  <c r="F8" i="11"/>
  <c r="C8" i="11"/>
  <c r="G8" i="11" l="1"/>
  <c r="F7" i="11"/>
  <c r="H8" i="11"/>
  <c r="H7" i="11"/>
  <c r="C7" i="11"/>
  <c r="G7" i="11" s="1"/>
  <c r="K22" i="1"/>
  <c r="K23" i="1"/>
  <c r="K24" i="1"/>
  <c r="K25" i="1"/>
  <c r="K21" i="1"/>
  <c r="K11" i="1"/>
  <c r="K12" i="1"/>
  <c r="K14" i="1"/>
  <c r="K15" i="1"/>
  <c r="H23" i="1"/>
  <c r="I23" i="1"/>
  <c r="J23" i="1"/>
  <c r="G23" i="1"/>
  <c r="J16" i="1"/>
  <c r="H13" i="1"/>
  <c r="I13" i="1"/>
  <c r="J13" i="1"/>
  <c r="G13" i="1"/>
  <c r="K13" i="1" s="1"/>
  <c r="H10" i="1"/>
  <c r="I10" i="1"/>
  <c r="J10" i="1"/>
  <c r="G10" i="1"/>
  <c r="K10" i="1" s="1"/>
  <c r="L13" i="1" l="1"/>
  <c r="L10" i="1"/>
  <c r="I16" i="1"/>
  <c r="G16" i="1"/>
  <c r="K16" i="1" s="1"/>
  <c r="H16" i="1"/>
  <c r="L16" i="1" s="1"/>
</calcChain>
</file>

<file path=xl/sharedStrings.xml><?xml version="1.0" encoding="utf-8"?>
<sst xmlns="http://schemas.openxmlformats.org/spreadsheetml/2006/main" count="382" uniqueCount="233">
  <si>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</si>
  <si>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</si>
  <si>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</si>
  <si>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</si>
  <si>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</si>
  <si>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</si>
  <si>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</si>
  <si>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</si>
  <si>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</si>
  <si>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</si>
  <si>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</si>
  <si>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</si>
  <si>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</si>
  <si>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</si>
  <si>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</si>
  <si>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</si>
  <si>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</si>
  <si>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</si>
  <si>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</si>
  <si>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</si>
  <si>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Pomoći iz inozemstva i od subjekata unutar općeg proračuna</t>
  </si>
  <si>
    <t>….</t>
  </si>
  <si>
    <t>Prihodi od prodaje proizvedene dugotrajne imovine</t>
  </si>
  <si>
    <t>Plaće (Bruto)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</si>
  <si>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</si>
  <si>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</si>
  <si>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</si>
  <si>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</si>
  <si>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</si>
  <si>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</si>
  <si>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</si>
  <si>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</si>
  <si>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</si>
  <si>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</si>
  <si>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</si>
  <si>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</si>
  <si>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</si>
  <si>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</si>
  <si>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</si>
  <si>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</si>
  <si>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</si>
  <si>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</si>
  <si>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IZVJEŠTAJ O RASHODIMA PREMA FUNKCIJSKOJ KLASIFIKACIJI</t>
  </si>
  <si>
    <t>5=4/3*100</t>
  </si>
  <si>
    <t>Napomena:  Iznosi u stupcu "OSTVARENJE/IZVRŠENJE 1.-6. 2022." preračunavaju se iz kuna u eure prema fiksnom tečaju konverzije (1 EUR=7,53450 kuna) i po pravilima za preračunavanje i zaokruživanje.</t>
  </si>
  <si>
    <t>TEKUĆI PLAN 2023.*</t>
  </si>
  <si>
    <t>INDEKS**</t>
  </si>
  <si>
    <t>TEKUĆI PLAN 2023.**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</si>
  <si>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</si>
  <si>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</si>
  <si>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</si>
  <si>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</si>
  <si>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</si>
  <si>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</si>
  <si>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</si>
  <si>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</si>
  <si>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</si>
  <si>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</si>
  <si>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</si>
  <si>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</si>
  <si>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</si>
  <si>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</si>
  <si>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</si>
  <si>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</si>
  <si>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</si>
  <si>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</si>
  <si>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</si>
  <si>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 xml:space="preserve">IZVRŠENJE 
1.-6.2022. </t>
  </si>
  <si>
    <t xml:space="preserve">IZVRŠENJE 
1.-6.2023. </t>
  </si>
  <si>
    <t>IZVJEŠTAJ PO PROGRAMSKOJ KLASIFIKACIJI</t>
  </si>
  <si>
    <t xml:space="preserve"> IZVRŠENJE 
1.-6.2023. 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</si>
  <si>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</si>
  <si>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</si>
  <si>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Pomoći proračunskim korisnicima iz proračuna koji im nije nadležan</t>
  </si>
  <si>
    <t>Prijenosi između proračunskih korisnika istog proračuna</t>
  </si>
  <si>
    <t>Prihodi od pruženih usluga</t>
  </si>
  <si>
    <t xml:space="preserve"> </t>
  </si>
  <si>
    <t>Donacije od pravnih i fizičkih osoba izvan općeg proračuna i povrat donacija po protestiranim jamstvima</t>
  </si>
  <si>
    <t>Tekuće donacije</t>
  </si>
  <si>
    <t>Kamate na oročena sredstva i depozite po viđenju</t>
  </si>
  <si>
    <t xml:space="preserve">Prihodi od financijske imovine </t>
  </si>
  <si>
    <t>Plaće za prekovremeni rad</t>
  </si>
  <si>
    <t>Plaće za posebne uvjete rada</t>
  </si>
  <si>
    <t>Ostali rashodi za zaposlene</t>
  </si>
  <si>
    <t>Doprinosi za obvezno zdravstveno osiguranje</t>
  </si>
  <si>
    <t>Doprinosi na plaće</t>
  </si>
  <si>
    <t>Naknade za prijevoz, za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</si>
  <si>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</si>
  <si>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</si>
  <si>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</si>
  <si>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</si>
  <si>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</si>
  <si>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</si>
  <si>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</si>
  <si>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materijal i energiju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</si>
  <si>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</si>
  <si>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</si>
  <si>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</si>
  <si>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</si>
  <si>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</si>
  <si>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</si>
  <si>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</si>
  <si>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</si>
  <si>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</si>
  <si>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</si>
  <si>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Pristojbe i naknade</t>
  </si>
  <si>
    <t>Bankarske usluge i usluge platnog prometa</t>
  </si>
  <si>
    <t>Zatezne kamate</t>
  </si>
  <si>
    <t>Financijski rashodi</t>
  </si>
  <si>
    <t>Ostali financijski rashodi</t>
  </si>
  <si>
    <t>Uredska oprema i namještaj</t>
  </si>
  <si>
    <t>Uređaji, strojevi i oprema za ostale namjene</t>
  </si>
  <si>
    <t>Dodatna ulaganja na građevinskim objektima</t>
  </si>
  <si>
    <t>Tekuće donacije u naravi</t>
  </si>
  <si>
    <t>09 Obrazovanje</t>
  </si>
  <si>
    <t>091 Predškolsko i osnovnoškolsko obrazovanje</t>
  </si>
  <si>
    <t>0912 Osnovno obrazovanje</t>
  </si>
  <si>
    <t>096 Dodatne usluge u obrazovanju</t>
  </si>
  <si>
    <t>4 Prihodi za posebne namjene</t>
  </si>
  <si>
    <t>43 Ostali prihodi za posebne namjene</t>
  </si>
  <si>
    <t>5 Pomoći</t>
  </si>
  <si>
    <t>51 Pomoći EU</t>
  </si>
  <si>
    <t>52 Ostale pomoći i darovnice</t>
  </si>
  <si>
    <t>573 Instrumenti EGP i ostali instrumenti</t>
  </si>
  <si>
    <t>6 Donacije</t>
  </si>
  <si>
    <t>61 Donacije</t>
  </si>
  <si>
    <t>7 Prihodi od prodaje nefinancijske imovine</t>
  </si>
  <si>
    <t>71 Prihodi od prodaje nefinancijske imovine</t>
  </si>
  <si>
    <t xml:space="preserve">PK-A102001 </t>
  </si>
  <si>
    <t>PK-A102002</t>
  </si>
  <si>
    <t>Pomoćnik u nastavi</t>
  </si>
  <si>
    <t>Odgojno-obrazovno, administrativno i tehničko osoblje</t>
  </si>
  <si>
    <t>PK-102702</t>
  </si>
  <si>
    <t>Užina za sve</t>
  </si>
  <si>
    <t xml:space="preserve">Ukupno 1. </t>
  </si>
  <si>
    <t>Opći prihodi i primitci</t>
  </si>
  <si>
    <t>PK-A102401</t>
  </si>
  <si>
    <t>Vlastiti prihodi</t>
  </si>
  <si>
    <t>Ukupno 3.</t>
  </si>
  <si>
    <t xml:space="preserve">Školska prehrana </t>
  </si>
  <si>
    <t>PK-A102401 PPN</t>
  </si>
  <si>
    <t>Prihodi za posebne namjene</t>
  </si>
  <si>
    <t>Program ulaganja u zajednicu</t>
  </si>
  <si>
    <t>PK-A579000</t>
  </si>
  <si>
    <t>PK-A768062</t>
  </si>
  <si>
    <t>PK-A877011</t>
  </si>
  <si>
    <t>Prehrana učenika u osnovnim školama</t>
  </si>
  <si>
    <t xml:space="preserve">Ukupno 5. </t>
  </si>
  <si>
    <t>Pomoći</t>
  </si>
  <si>
    <t>Donacije</t>
  </si>
  <si>
    <t>Nabava udžbenika za učenike osnovnih škola</t>
  </si>
  <si>
    <t>Ostale pomoći</t>
  </si>
  <si>
    <t>Pomoći EU</t>
  </si>
  <si>
    <t>e-Tehničar</t>
  </si>
  <si>
    <t>Sveukupno</t>
  </si>
  <si>
    <t xml:space="preserve">Medni dan </t>
  </si>
  <si>
    <t>13 Sredstva učešća za zajmove</t>
  </si>
  <si>
    <t>14 Neutrošena sredstva za financiranje prenesenih EU aktivnosti i projekata, te kapitalnih projekata</t>
  </si>
  <si>
    <t>15 Proračunska zaliha</t>
  </si>
  <si>
    <t>53 Inozemne darovnice</t>
  </si>
  <si>
    <t>55 Refundacije iz pomoći EU</t>
  </si>
  <si>
    <t>551 Europski poljoprivredni jamstveni fond</t>
  </si>
  <si>
    <t>552 Švicarski instrument</t>
  </si>
  <si>
    <t>559 Ostale refundacije iz pomoći EU</t>
  </si>
  <si>
    <t>56 Fondovi EU</t>
  </si>
  <si>
    <t>561 Europski socijalni fond (ESF)</t>
  </si>
  <si>
    <t>562 Kohezijski fond (KF)</t>
  </si>
  <si>
    <t>563 Europski fond za regionalni razvoj (EFRR)</t>
  </si>
  <si>
    <t>564 Europski fond za pomorstvo i ribarstvo (EFPR)</t>
  </si>
  <si>
    <t>565 Europski poljoprivredni fond za ruralni razvoj (EPFRR)</t>
  </si>
  <si>
    <t>57 Ostali programi EU</t>
  </si>
  <si>
    <t>571 Schengenski instrument</t>
  </si>
  <si>
    <t>572 Fondovi za izbjeglice i povratak</t>
  </si>
  <si>
    <t>573 Instrumenti EGP i ostali instrument</t>
  </si>
  <si>
    <t>575 Fondovi za unutarnje poslove</t>
  </si>
  <si>
    <t>53 Inozemne donacije</t>
  </si>
  <si>
    <t>7 Prihodi od prodaje ili zamjene nefinancijske imovine i naknada s naslova osiguranje</t>
  </si>
  <si>
    <t>71 Prihodi od prodaje ili zamjene nefinancijske imovine i naknada s naslova osiguranje</t>
  </si>
  <si>
    <t>8 Namjenski primici</t>
  </si>
  <si>
    <t>81 Namjenski primici od zaduživanja</t>
  </si>
  <si>
    <t>82 Namjenski primici od zaduživanja kroz refundacije</t>
  </si>
  <si>
    <t>83 Namjenski primici od inozemnog zaduživanja</t>
  </si>
  <si>
    <t>Opskrbljivanje OŠ zalihama higijenskih potrepština</t>
  </si>
  <si>
    <t xml:space="preserve">IZVJEŠTAJ O IZVRŠENJU FINANCIJSKOG PLANA OSNOVNE ŠKOLE IVANE BRLIĆ MAŽURANIĆ ROKOVCI-ANDRIJAŠEVCI ZA PRVO POLUGODIŠTE 2023. </t>
  </si>
  <si>
    <t xml:space="preserve">Knjige </t>
  </si>
  <si>
    <t xml:space="preserve">Knjige, umjetnička djela i ostale izložbene vrijednosti </t>
  </si>
  <si>
    <t xml:space="preserve">Postrojenja i oprema </t>
  </si>
  <si>
    <t xml:space="preserve">Rashodi za nabavu proizvedene dugotrajne imovine </t>
  </si>
  <si>
    <t xml:space="preserve">Tekuće donacije </t>
  </si>
  <si>
    <t xml:space="preserve">Ostali rashodi </t>
  </si>
  <si>
    <t>Naknade građanima i kućanstvima u naravi</t>
  </si>
  <si>
    <t xml:space="preserve">Ostale naknade građanima i kućanstvima iz proračuna </t>
  </si>
  <si>
    <t xml:space="preserve">Naknade građanima i kućanstvima na temelju osiguranja i druge naknade </t>
  </si>
  <si>
    <t>Ostali nespomenuti financijski rashodi</t>
  </si>
  <si>
    <t>Negativne tečajne razlike i razlike zbog primjene valutne klauzule</t>
  </si>
  <si>
    <t xml:space="preserve">Ostali nespomenuti rashodi poslovanja </t>
  </si>
  <si>
    <t>Naknade troškova osobama izvan radnog odnosa</t>
  </si>
  <si>
    <t xml:space="preserve">Rashodi za usluge </t>
  </si>
  <si>
    <t>Ostale naknade troškova zaposlenima</t>
  </si>
  <si>
    <t>Plaće za redovan rad</t>
  </si>
  <si>
    <t xml:space="preserve">OSTVARENJE/ IZVRŠENJE 
1.-6.2023. </t>
  </si>
  <si>
    <t xml:space="preserve">OSTVARENJE/ IZVRŠENJE 
1.-6.2022. </t>
  </si>
  <si>
    <t xml:space="preserve">Prihodi od prodaje postrojenja i opreme </t>
  </si>
  <si>
    <t>Ostali prihodi</t>
  </si>
  <si>
    <t xml:space="preserve">Kazne, upravne mjere i ostali prihodi </t>
  </si>
  <si>
    <t>Prihodi iz  nadležnog proračuna za financiranje rashoda poslovanja</t>
  </si>
  <si>
    <t xml:space="preserve">Prihodi iz nadležnog proračuna za financiranje redovne djelatnosti proračunskih korisnika </t>
  </si>
  <si>
    <t xml:space="preserve">Prihodi iz nadležnog proračuna i od HZZO-a na temelju ugovornih obveza </t>
  </si>
  <si>
    <t>Prihodi od prodaje proizvoda i robe</t>
  </si>
  <si>
    <t xml:space="preserve">Prihodi od prodaje proizvoda i robe te pruženih usluga </t>
  </si>
  <si>
    <t xml:space="preserve">Prihodi od prodaje proizvoda i robe te pruženih usluga, prihodi od donacija te povrati po protestiranim jamstvima </t>
  </si>
  <si>
    <t>Ostali nespomenuti prihodi</t>
  </si>
  <si>
    <t xml:space="preserve">Prihodi po posebnim propisima </t>
  </si>
  <si>
    <t>Prihodi od upravnih i administrativnih pristojbi, pristojbi po posebnim propisima i naknada</t>
  </si>
  <si>
    <t xml:space="preserve">Prihodi od imovine </t>
  </si>
  <si>
    <t>Tekuće pomoći temeljem prijenosa  EU sredstava</t>
  </si>
  <si>
    <t xml:space="preserve">Pomoći temeljem prijenosa  EU sredstava </t>
  </si>
  <si>
    <t>Kapitalne pomoći proračunskim korisnicima iz proračuna koji im nije nadležan</t>
  </si>
  <si>
    <t>6362</t>
  </si>
  <si>
    <t>Tekuće pomoći proračunskim korisnicima iz proračuna koji im nije nadležan</t>
  </si>
  <si>
    <t>6361</t>
  </si>
  <si>
    <t>Kapitalne pomoći proračunu iz drugih proračuna i izvanproračunskim korisnicima</t>
  </si>
  <si>
    <t>Tekuće pomoći proračunu iz drugih proračuna i izvanproračunskim korisnicima</t>
  </si>
  <si>
    <t xml:space="preserve">Pomoći proračunu iz drugih proračuna i izvanproračunskim korisnicima </t>
  </si>
  <si>
    <t>UKUPNO PRIHODI</t>
  </si>
  <si>
    <t>Tuzemne članarine</t>
  </si>
  <si>
    <t>Unaprjeđenje boravka djece i mladih u školi</t>
  </si>
  <si>
    <t>Školska zadruga</t>
  </si>
  <si>
    <t>Ukupno 2.</t>
  </si>
  <si>
    <t>Ukupno 4.1.</t>
  </si>
  <si>
    <t>Ukupno 4.2.</t>
  </si>
  <si>
    <t xml:space="preserve">Ukupno 4. </t>
  </si>
  <si>
    <t>Ukupno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</si>
</sst>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\ _k_n"/>
    <numFmt numFmtId="165" formatCode="0.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MS Sans Serif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80"/>
      </right>
      <top/>
      <bottom style="thin">
        <color rgb="FFC0C0C0"/>
      </bottom>
      <diagonal/>
    </border>
    <border>
      <left style="thin">
        <color rgb="FF00008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80"/>
      </right>
      <top style="thin">
        <color rgb="FFC0C0C0"/>
      </top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3" fillId="0" borderId="0"/>
    <xf numFmtId="0" fontId="23" fillId="0" borderId="0"/>
  </cellStyleXfs>
  <cellXfs count="167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164" fontId="0" fillId="0" borderId="3" xfId="0" applyNumberFormat="1" applyBorder="1"/>
    <xf numFmtId="164" fontId="3" fillId="2" borderId="3" xfId="0" applyNumberFormat="1" applyFont="1" applyFill="1" applyBorder="1" applyAlignment="1">
      <alignment horizontal="right"/>
    </xf>
    <xf numFmtId="43" fontId="6" fillId="3" borderId="3" xfId="0" applyNumberFormat="1" applyFont="1" applyFill="1" applyBorder="1" applyAlignment="1">
      <alignment horizontal="right"/>
    </xf>
    <xf numFmtId="43" fontId="6" fillId="0" borderId="3" xfId="0" applyNumberFormat="1" applyFont="1" applyFill="1" applyBorder="1" applyAlignment="1">
      <alignment horizontal="right"/>
    </xf>
    <xf numFmtId="43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right"/>
    </xf>
    <xf numFmtId="0" fontId="24" fillId="0" borderId="0" xfId="3" applyFont="1" applyBorder="1"/>
    <xf numFmtId="164" fontId="0" fillId="0" borderId="3" xfId="0" applyNumberFormat="1" applyBorder="1" applyAlignment="1"/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NumberFormat="1" applyFont="1" applyFill="1" applyBorder="1" applyAlignment="1" applyProtection="1">
      <alignment horizontal="left" vertical="center" wrapText="1" indent="3"/>
    </xf>
    <xf numFmtId="4" fontId="6" fillId="2" borderId="3" xfId="0" applyNumberFormat="1" applyFont="1" applyFill="1" applyBorder="1" applyAlignment="1">
      <alignment horizontal="right"/>
    </xf>
    <xf numFmtId="165" fontId="22" fillId="0" borderId="3" xfId="0" applyNumberFormat="1" applyFont="1" applyBorder="1"/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 applyProtection="1">
      <alignment horizontal="right" wrapText="1"/>
    </xf>
    <xf numFmtId="0" fontId="13" fillId="0" borderId="0" xfId="0" applyFont="1" applyAlignment="1">
      <alignment vertical="top" wrapText="1"/>
    </xf>
    <xf numFmtId="4" fontId="22" fillId="0" borderId="3" xfId="0" applyNumberFormat="1" applyFont="1" applyBorder="1"/>
    <xf numFmtId="4" fontId="25" fillId="0" borderId="3" xfId="0" applyNumberFormat="1" applyFont="1" applyBorder="1" applyAlignment="1">
      <alignment horizontal="right"/>
    </xf>
    <xf numFmtId="4" fontId="26" fillId="2" borderId="3" xfId="0" applyNumberFormat="1" applyFont="1" applyFill="1" applyBorder="1" applyAlignment="1">
      <alignment horizontal="right"/>
    </xf>
    <xf numFmtId="0" fontId="16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4" fontId="27" fillId="0" borderId="3" xfId="0" applyNumberFormat="1" applyFont="1" applyBorder="1" applyAlignment="1">
      <alignment horizontal="right"/>
    </xf>
    <xf numFmtId="0" fontId="16" fillId="2" borderId="3" xfId="0" quotePrefix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4" fontId="18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9" fillId="0" borderId="0" xfId="0" applyFont="1"/>
    <xf numFmtId="4" fontId="22" fillId="0" borderId="3" xfId="0" applyNumberFormat="1" applyFont="1" applyBorder="1" applyAlignment="1">
      <alignment horizontal="right"/>
    </xf>
    <xf numFmtId="49" fontId="22" fillId="0" borderId="3" xfId="0" applyNumberFormat="1" applyFont="1" applyBorder="1" applyAlignment="1">
      <alignment horizontal="left" vertical="center" wrapText="1"/>
    </xf>
    <xf numFmtId="4" fontId="30" fillId="2" borderId="3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vertical="center" wrapText="1"/>
    </xf>
    <xf numFmtId="49" fontId="22" fillId="0" borderId="7" xfId="0" applyNumberFormat="1" applyFont="1" applyBorder="1" applyAlignment="1">
      <alignment horizontal="left" vertical="center" wrapText="1"/>
    </xf>
    <xf numFmtId="49" fontId="27" fillId="0" borderId="3" xfId="0" applyNumberFormat="1" applyFont="1" applyBorder="1" applyAlignment="1">
      <alignment horizontal="left" vertical="center" wrapText="1"/>
    </xf>
    <xf numFmtId="4" fontId="22" fillId="0" borderId="8" xfId="0" applyNumberFormat="1" applyFont="1" applyBorder="1" applyAlignment="1" applyProtection="1">
      <alignment horizontal="right" shrinkToFit="1"/>
      <protection locked="0"/>
    </xf>
    <xf numFmtId="49" fontId="22" fillId="0" borderId="3" xfId="0" applyNumberFormat="1" applyFont="1" applyBorder="1" applyAlignment="1">
      <alignment horizontal="left" vertical="center" wrapText="1" shrinkToFit="1"/>
    </xf>
    <xf numFmtId="49" fontId="27" fillId="0" borderId="6" xfId="0" applyNumberFormat="1" applyFont="1" applyBorder="1" applyAlignment="1">
      <alignment horizontal="left" vertical="center" wrapText="1" shrinkToFi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 shrinkToFit="1"/>
    </xf>
    <xf numFmtId="49" fontId="16" fillId="0" borderId="3" xfId="0" applyNumberFormat="1" applyFont="1" applyBorder="1" applyAlignment="1">
      <alignment horizontal="left" vertical="center" wrapText="1" shrinkToFit="1"/>
    </xf>
    <xf numFmtId="49" fontId="22" fillId="0" borderId="6" xfId="0" applyNumberFormat="1" applyFont="1" applyBorder="1" applyAlignment="1">
      <alignment horizontal="left" vertical="center" wrapText="1"/>
    </xf>
    <xf numFmtId="4" fontId="16" fillId="0" borderId="9" xfId="0" applyNumberFormat="1" applyFont="1" applyBorder="1" applyAlignment="1">
      <alignment horizontal="right"/>
    </xf>
    <xf numFmtId="49" fontId="27" fillId="0" borderId="3" xfId="0" applyNumberFormat="1" applyFont="1" applyBorder="1" applyAlignment="1">
      <alignment horizontal="left" wrapText="1"/>
    </xf>
    <xf numFmtId="0" fontId="16" fillId="2" borderId="3" xfId="0" quotePrefix="1" applyFont="1" applyFill="1" applyBorder="1" applyAlignment="1">
      <alignment horizontal="left"/>
    </xf>
    <xf numFmtId="4" fontId="22" fillId="0" borderId="8" xfId="0" applyNumberFormat="1" applyFont="1" applyBorder="1" applyAlignment="1" applyProtection="1">
      <alignment horizontal="right" vertical="top" shrinkToFit="1"/>
      <protection locked="0"/>
    </xf>
    <xf numFmtId="4" fontId="22" fillId="0" borderId="7" xfId="0" applyNumberFormat="1" applyFont="1" applyBorder="1" applyAlignment="1" applyProtection="1">
      <alignment horizontal="right" vertical="top" shrinkToFit="1"/>
      <protection locked="0"/>
    </xf>
    <xf numFmtId="49" fontId="22" fillId="0" borderId="10" xfId="0" applyNumberFormat="1" applyFont="1" applyBorder="1" applyAlignment="1">
      <alignment horizontal="left" vertical="center" wrapText="1"/>
    </xf>
    <xf numFmtId="49" fontId="22" fillId="0" borderId="11" xfId="0" applyNumberFormat="1" applyFont="1" applyBorder="1" applyAlignment="1">
      <alignment horizontal="left" vertical="top" wrapText="1"/>
    </xf>
    <xf numFmtId="4" fontId="22" fillId="0" borderId="3" xfId="0" applyNumberFormat="1" applyFont="1" applyBorder="1" applyAlignment="1" applyProtection="1">
      <alignment horizontal="right" vertical="top" shrinkToFit="1"/>
      <protection locked="0"/>
    </xf>
    <xf numFmtId="49" fontId="22" fillId="0" borderId="12" xfId="0" applyNumberFormat="1" applyFont="1" applyBorder="1" applyAlignment="1">
      <alignment horizontal="left" vertical="center" wrapText="1"/>
    </xf>
    <xf numFmtId="49" fontId="22" fillId="0" borderId="13" xfId="0" applyNumberFormat="1" applyFont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wrapText="1"/>
    </xf>
    <xf numFmtId="4" fontId="6" fillId="2" borderId="3" xfId="0" applyNumberFormat="1" applyFont="1" applyFill="1" applyBorder="1"/>
    <xf numFmtId="0" fontId="11" fillId="2" borderId="3" xfId="0" applyFont="1" applyFill="1" applyBorder="1" applyAlignment="1">
      <alignment horizontal="left" wrapText="1"/>
    </xf>
    <xf numFmtId="49" fontId="9" fillId="0" borderId="6" xfId="0" applyNumberFormat="1" applyFont="1" applyBorder="1" applyAlignment="1">
      <alignment horizontal="left" vertical="center" wrapText="1"/>
    </xf>
    <xf numFmtId="4" fontId="16" fillId="0" borderId="3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8" fillId="0" borderId="5" xfId="0" applyNumberFormat="1" applyFont="1" applyFill="1" applyBorder="1" applyAlignment="1" applyProtection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1" fillId="0" borderId="1" xfId="0" quotePrefix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5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</cellXfs>
  <cellStyles count="4">
    <cellStyle name="Normalno" xfId="0" builtinId="0"/>
    <cellStyle name="Obično 2" xfId="1"/>
    <cellStyle name="Obično 3" xfId="3"/>
    <cellStyle name="Obično_List4" xfId="2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5"/>
  <sheetViews>
    <sheetView tabSelected="1" workbookViewId="0">
      <selection activeCell="B4" sqref="B4:D4"/>
    </sheetView>
  </sheetViews>
  <sheetFormatPr defaultRowHeight="15" x14ac:dyDescent="0.25"/>
  <cols>
    <col min="6" max="6" width="9.7109375" customWidth="1"/>
    <col min="7" max="7" width="24.28515625" customWidth="1"/>
    <col min="8" max="8" width="19.7109375" customWidth="1"/>
    <col min="9" max="10" width="16" customWidth="1"/>
    <col min="11" max="12" width="15.7109375" customWidth="1"/>
  </cols>
  <sheetData>
    <row r="1" spans="2:12" ht="42" customHeight="1" x14ac:dyDescent="0.25">
      <c r="B1" s="119" t="s">
        <v>183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2:12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5.75" customHeight="1" x14ac:dyDescent="0.25">
      <c r="B3" s="119" t="s">
        <v>11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2:12" ht="36" customHeight="1" x14ac:dyDescent="0.25">
      <c r="B4" s="139"/>
      <c r="C4" s="139"/>
      <c r="D4" s="139"/>
      <c r="E4" s="18"/>
      <c r="F4" s="18"/>
      <c r="G4" s="18"/>
      <c r="H4" s="18"/>
      <c r="I4" s="18"/>
      <c r="J4" s="3"/>
      <c r="K4" s="3"/>
    </row>
    <row r="5" spans="2:12" ht="18" customHeight="1" x14ac:dyDescent="0.25">
      <c r="B5" s="119" t="s">
        <v>56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2:12" ht="18" customHeight="1" x14ac:dyDescent="0.25">
      <c r="B6" s="36"/>
      <c r="C6" s="38"/>
      <c r="D6" s="38"/>
      <c r="E6" s="38"/>
      <c r="F6" s="38"/>
      <c r="G6" s="38"/>
      <c r="H6" s="38"/>
      <c r="I6" s="38"/>
      <c r="J6" s="38"/>
      <c r="K6" s="38"/>
    </row>
    <row r="7" spans="2:12" x14ac:dyDescent="0.25">
      <c r="B7" s="132" t="s">
        <v>57</v>
      </c>
      <c r="C7" s="132"/>
      <c r="D7" s="132"/>
      <c r="E7" s="132"/>
      <c r="F7" s="132"/>
      <c r="G7" s="4"/>
      <c r="H7" s="4"/>
      <c r="I7" s="4"/>
      <c r="J7" s="4"/>
      <c r="K7" s="19"/>
    </row>
    <row r="8" spans="2:12" ht="38.25" x14ac:dyDescent="0.25">
      <c r="B8" s="133" t="s">
        <v>7</v>
      </c>
      <c r="C8" s="134"/>
      <c r="D8" s="134"/>
      <c r="E8" s="134"/>
      <c r="F8" s="135"/>
      <c r="G8" s="24" t="s">
        <v>58</v>
      </c>
      <c r="H8" s="1" t="s">
        <v>48</v>
      </c>
      <c r="I8" s="1" t="s">
        <v>45</v>
      </c>
      <c r="J8" s="24" t="s">
        <v>59</v>
      </c>
      <c r="K8" s="1" t="s">
        <v>16</v>
      </c>
      <c r="L8" s="1" t="s">
        <v>46</v>
      </c>
    </row>
    <row r="9" spans="2:12" s="27" customFormat="1" ht="11.25" x14ac:dyDescent="0.2">
      <c r="B9" s="126">
        <v>1</v>
      </c>
      <c r="C9" s="126"/>
      <c r="D9" s="126"/>
      <c r="E9" s="126"/>
      <c r="F9" s="127"/>
      <c r="G9" s="26">
        <v>2</v>
      </c>
      <c r="H9" s="25">
        <v>3</v>
      </c>
      <c r="I9" s="25">
        <v>4</v>
      </c>
      <c r="J9" s="25">
        <v>5</v>
      </c>
      <c r="K9" s="25" t="s">
        <v>18</v>
      </c>
      <c r="L9" s="25" t="s">
        <v>19</v>
      </c>
    </row>
    <row r="10" spans="2:12" x14ac:dyDescent="0.25">
      <c r="B10" s="128" t="s">
        <v>0</v>
      </c>
      <c r="C10" s="129"/>
      <c r="D10" s="129"/>
      <c r="E10" s="129"/>
      <c r="F10" s="130"/>
      <c r="G10" s="48">
        <f>SUM(G11:G12)</f>
        <v>409557</v>
      </c>
      <c r="H10" s="48">
        <f t="shared" ref="H10:J10" si="0">SUM(H11:H12)</f>
        <v>1022646</v>
      </c>
      <c r="I10" s="48">
        <f t="shared" si="0"/>
        <v>0</v>
      </c>
      <c r="J10" s="48">
        <f t="shared" si="0"/>
        <v>482702.27</v>
      </c>
      <c r="K10" s="46">
        <f>SUM(J10/G10)*100</f>
        <v>117.85960684349189</v>
      </c>
      <c r="L10" s="46">
        <f>SUM(J10/H10)*100</f>
        <v>47.201306219356454</v>
      </c>
    </row>
    <row r="11" spans="2:12" x14ac:dyDescent="0.25">
      <c r="B11" s="131" t="s">
        <v>49</v>
      </c>
      <c r="C11" s="122"/>
      <c r="D11" s="122"/>
      <c r="E11" s="122"/>
      <c r="F11" s="124"/>
      <c r="G11" s="49">
        <v>409557</v>
      </c>
      <c r="H11" s="49">
        <v>1022646</v>
      </c>
      <c r="I11" s="49"/>
      <c r="J11" s="49">
        <v>482702.27</v>
      </c>
      <c r="K11" s="46">
        <f t="shared" ref="K11:K16" si="1">SUM(J11/G11)*100</f>
        <v>117.85960684349189</v>
      </c>
      <c r="L11" s="46">
        <f t="shared" ref="L11:L16" si="2">SUM(J11/H11)*100</f>
        <v>47.201306219356454</v>
      </c>
    </row>
    <row r="12" spans="2:12" x14ac:dyDescent="0.25">
      <c r="B12" s="136" t="s">
        <v>54</v>
      </c>
      <c r="C12" s="124"/>
      <c r="D12" s="124"/>
      <c r="E12" s="124"/>
      <c r="F12" s="124"/>
      <c r="G12" s="49">
        <v>0</v>
      </c>
      <c r="H12" s="49">
        <v>0</v>
      </c>
      <c r="I12" s="49">
        <v>0</v>
      </c>
      <c r="J12" s="49"/>
      <c r="K12" s="46" t="e">
        <f t="shared" si="1"/>
        <v>#DIV/0!</v>
      </c>
      <c r="L12" s="46" t="e">
        <f t="shared" si="2"/>
        <v>#DIV/0!</v>
      </c>
    </row>
    <row r="13" spans="2:12" x14ac:dyDescent="0.25">
      <c r="B13" s="20" t="s">
        <v>1</v>
      </c>
      <c r="C13" s="37"/>
      <c r="D13" s="37"/>
      <c r="E13" s="37"/>
      <c r="F13" s="37"/>
      <c r="G13" s="48">
        <f>SUM(G14:G15)</f>
        <v>418259</v>
      </c>
      <c r="H13" s="48">
        <f t="shared" ref="H13:J13" si="3">SUM(H14:H15)</f>
        <v>1025238</v>
      </c>
      <c r="I13" s="48">
        <f t="shared" si="3"/>
        <v>0</v>
      </c>
      <c r="J13" s="48">
        <f t="shared" si="3"/>
        <v>467511.8</v>
      </c>
      <c r="K13" s="46">
        <f t="shared" si="1"/>
        <v>111.77567009914908</v>
      </c>
      <c r="L13" s="46">
        <f t="shared" si="2"/>
        <v>45.600319145408186</v>
      </c>
    </row>
    <row r="14" spans="2:12" x14ac:dyDescent="0.25">
      <c r="B14" s="121" t="s">
        <v>50</v>
      </c>
      <c r="C14" s="122"/>
      <c r="D14" s="122"/>
      <c r="E14" s="122"/>
      <c r="F14" s="122"/>
      <c r="G14" s="49">
        <v>418259</v>
      </c>
      <c r="H14" s="49">
        <v>987332</v>
      </c>
      <c r="I14" s="49"/>
      <c r="J14" s="49">
        <v>467291.8</v>
      </c>
      <c r="K14" s="46">
        <f t="shared" si="1"/>
        <v>111.7230711114405</v>
      </c>
      <c r="L14" s="46">
        <f t="shared" si="2"/>
        <v>47.3287404844571</v>
      </c>
    </row>
    <row r="15" spans="2:12" x14ac:dyDescent="0.25">
      <c r="B15" s="123" t="s">
        <v>51</v>
      </c>
      <c r="C15" s="124"/>
      <c r="D15" s="124"/>
      <c r="E15" s="124"/>
      <c r="F15" s="124"/>
      <c r="G15" s="50">
        <v>0</v>
      </c>
      <c r="H15" s="50">
        <v>37906</v>
      </c>
      <c r="I15" s="50"/>
      <c r="J15" s="50">
        <v>220</v>
      </c>
      <c r="K15" s="46" t="e">
        <f t="shared" si="1"/>
        <v>#DIV/0!</v>
      </c>
      <c r="L15" s="46">
        <f t="shared" si="2"/>
        <v>0.5803830528148578</v>
      </c>
    </row>
    <row r="16" spans="2:12" x14ac:dyDescent="0.25">
      <c r="B16" s="138" t="s">
        <v>60</v>
      </c>
      <c r="C16" s="129"/>
      <c r="D16" s="129"/>
      <c r="E16" s="129"/>
      <c r="F16" s="129"/>
      <c r="G16" s="48">
        <f>SUM(G10-G13)</f>
        <v>-8702</v>
      </c>
      <c r="H16" s="48">
        <f t="shared" ref="H16:J16" si="4">SUM(H10-H13)</f>
        <v>-2592</v>
      </c>
      <c r="I16" s="48">
        <f t="shared" si="4"/>
        <v>0</v>
      </c>
      <c r="J16" s="48">
        <f t="shared" si="4"/>
        <v>15190.47000000003</v>
      </c>
      <c r="K16" s="46">
        <f t="shared" si="1"/>
        <v>-174.56297402895922</v>
      </c>
      <c r="L16" s="46">
        <f t="shared" si="2"/>
        <v>-586.05208333333451</v>
      </c>
    </row>
    <row r="17" spans="1:43" ht="18" x14ac:dyDescent="0.25">
      <c r="B17" s="18"/>
      <c r="C17" s="16"/>
      <c r="D17" s="16"/>
      <c r="E17" s="16"/>
      <c r="F17" s="16"/>
      <c r="G17" s="16"/>
      <c r="H17" s="16"/>
      <c r="I17" s="17"/>
      <c r="J17" s="17"/>
      <c r="K17" s="17"/>
      <c r="L17" s="17"/>
    </row>
    <row r="18" spans="1:43" ht="18" customHeight="1" x14ac:dyDescent="0.25">
      <c r="B18" s="132" t="s">
        <v>61</v>
      </c>
      <c r="C18" s="132"/>
      <c r="D18" s="132"/>
      <c r="E18" s="132"/>
      <c r="F18" s="132"/>
      <c r="G18" s="16"/>
      <c r="H18" s="16"/>
      <c r="I18" s="17"/>
      <c r="J18" s="17"/>
      <c r="K18" s="17"/>
      <c r="L18" s="17"/>
    </row>
    <row r="19" spans="1:43" ht="38.25" x14ac:dyDescent="0.25">
      <c r="B19" s="133" t="s">
        <v>7</v>
      </c>
      <c r="C19" s="134"/>
      <c r="D19" s="134"/>
      <c r="E19" s="134"/>
      <c r="F19" s="135"/>
      <c r="G19" s="24" t="s">
        <v>58</v>
      </c>
      <c r="H19" s="1" t="s">
        <v>48</v>
      </c>
      <c r="I19" s="1" t="s">
        <v>45</v>
      </c>
      <c r="J19" s="24" t="s">
        <v>59</v>
      </c>
      <c r="K19" s="1" t="s">
        <v>16</v>
      </c>
      <c r="L19" s="1" t="s">
        <v>46</v>
      </c>
    </row>
    <row r="20" spans="1:43" s="27" customFormat="1" x14ac:dyDescent="0.25">
      <c r="B20" s="126">
        <v>1</v>
      </c>
      <c r="C20" s="126"/>
      <c r="D20" s="126"/>
      <c r="E20" s="126"/>
      <c r="F20" s="127"/>
      <c r="G20" s="26">
        <v>2</v>
      </c>
      <c r="H20" s="25">
        <v>3</v>
      </c>
      <c r="I20" s="25">
        <v>4</v>
      </c>
      <c r="J20" s="25">
        <v>5</v>
      </c>
      <c r="K20" s="25" t="s">
        <v>18</v>
      </c>
      <c r="L20" s="25" t="s">
        <v>19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30.75" customHeight="1" x14ac:dyDescent="0.25">
      <c r="A21" s="27"/>
      <c r="B21" s="131" t="s">
        <v>52</v>
      </c>
      <c r="C21" s="143"/>
      <c r="D21" s="143"/>
      <c r="E21" s="143"/>
      <c r="F21" s="144"/>
      <c r="G21" s="51">
        <v>0</v>
      </c>
      <c r="H21" s="51">
        <v>0</v>
      </c>
      <c r="I21" s="51">
        <v>0</v>
      </c>
      <c r="J21" s="51">
        <v>0</v>
      </c>
      <c r="K21" s="46" t="e">
        <f>SUM(J21/G21)*100</f>
        <v>#DIV/0!</v>
      </c>
      <c r="L21" s="46" t="e">
        <f>SUM(J21/H21)*100</f>
        <v>#DIV/0!</v>
      </c>
    </row>
    <row r="22" spans="1:43" ht="30" customHeight="1" x14ac:dyDescent="0.25">
      <c r="A22" s="27"/>
      <c r="B22" s="131" t="s">
        <v>53</v>
      </c>
      <c r="C22" s="122"/>
      <c r="D22" s="122"/>
      <c r="E22" s="122"/>
      <c r="F22" s="122"/>
      <c r="G22" s="51">
        <v>0</v>
      </c>
      <c r="H22" s="51">
        <v>0</v>
      </c>
      <c r="I22" s="51">
        <v>0</v>
      </c>
      <c r="J22" s="51">
        <v>0</v>
      </c>
      <c r="K22" s="46" t="e">
        <f t="shared" ref="K22:K25" si="5">SUM(J22/G22)*100</f>
        <v>#DIV/0!</v>
      </c>
      <c r="L22" s="46" t="e">
        <f t="shared" ref="L22:L25" si="6">SUM(J22/H22)*100</f>
        <v>#DIV/0!</v>
      </c>
    </row>
    <row r="23" spans="1:43" s="39" customFormat="1" ht="15" customHeight="1" x14ac:dyDescent="0.25">
      <c r="A23" s="27"/>
      <c r="B23" s="140" t="s">
        <v>55</v>
      </c>
      <c r="C23" s="141"/>
      <c r="D23" s="141"/>
      <c r="E23" s="141"/>
      <c r="F23" s="142"/>
      <c r="G23" s="52">
        <f>SUM(G21-G22)</f>
        <v>0</v>
      </c>
      <c r="H23" s="52">
        <f t="shared" ref="H23:J23" si="7">SUM(H21-H22)</f>
        <v>0</v>
      </c>
      <c r="I23" s="52">
        <f t="shared" si="7"/>
        <v>0</v>
      </c>
      <c r="J23" s="52">
        <f t="shared" si="7"/>
        <v>0</v>
      </c>
      <c r="K23" s="46" t="e">
        <f t="shared" si="5"/>
        <v>#DIV/0!</v>
      </c>
      <c r="L23" s="46" t="e">
        <f t="shared" si="6"/>
        <v>#DIV/0!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39" customFormat="1" ht="28.5" customHeight="1" x14ac:dyDescent="0.25">
      <c r="A24" s="27"/>
      <c r="B24" s="140" t="s">
        <v>62</v>
      </c>
      <c r="C24" s="141"/>
      <c r="D24" s="141"/>
      <c r="E24" s="141"/>
      <c r="F24" s="142"/>
      <c r="G24" s="52">
        <v>21959</v>
      </c>
      <c r="H24" s="52">
        <v>0</v>
      </c>
      <c r="I24" s="52">
        <v>0</v>
      </c>
      <c r="J24" s="52">
        <v>1059.69</v>
      </c>
      <c r="K24" s="46">
        <f t="shared" si="5"/>
        <v>4.82576620064666</v>
      </c>
      <c r="L24" s="46" t="e">
        <f t="shared" si="6"/>
        <v>#DIV/0!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ht="30" customHeight="1" x14ac:dyDescent="0.25">
      <c r="A25" s="27"/>
      <c r="B25" s="138" t="s">
        <v>63</v>
      </c>
      <c r="C25" s="129"/>
      <c r="D25" s="129"/>
      <c r="E25" s="129"/>
      <c r="F25" s="129"/>
      <c r="G25" s="52">
        <v>13445</v>
      </c>
      <c r="H25" s="52">
        <v>2592</v>
      </c>
      <c r="I25" s="52">
        <v>0</v>
      </c>
      <c r="J25" s="52">
        <v>16250.16</v>
      </c>
      <c r="K25" s="46">
        <f t="shared" si="5"/>
        <v>120.86396429899591</v>
      </c>
      <c r="L25" s="46">
        <f t="shared" si="6"/>
        <v>626.93518518518522</v>
      </c>
    </row>
    <row r="26" spans="1:43" ht="15.75" x14ac:dyDescent="0.25">
      <c r="B26" s="13"/>
      <c r="C26" s="14"/>
      <c r="D26" s="14"/>
      <c r="E26" s="14"/>
      <c r="F26" s="14"/>
      <c r="G26" s="15"/>
      <c r="H26" s="15"/>
      <c r="I26" s="15"/>
      <c r="J26" s="15"/>
      <c r="K26" s="15"/>
      <c r="R26" t="s">
        <v>76</v>
      </c>
    </row>
    <row r="27" spans="1:43" ht="15.75" x14ac:dyDescent="0.25">
      <c r="B27" s="145" t="s">
        <v>71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</row>
    <row r="28" spans="1:43" ht="15.75" x14ac:dyDescent="0.25">
      <c r="B28" s="13"/>
      <c r="C28" s="14"/>
      <c r="D28" s="14"/>
      <c r="E28" s="14"/>
      <c r="F28" s="14"/>
      <c r="G28" s="15"/>
      <c r="H28" s="15"/>
      <c r="I28" s="15"/>
      <c r="J28" s="15"/>
      <c r="K28" s="15"/>
    </row>
    <row r="29" spans="1:43" ht="15" customHeight="1" x14ac:dyDescent="0.25">
      <c r="B29" s="125" t="s">
        <v>44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1:43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43" ht="15" customHeight="1" x14ac:dyDescent="0.25">
      <c r="B31" s="125" t="s">
        <v>64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1:43" ht="36.75" customHeight="1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</row>
    <row r="33" spans="2:12" x14ac:dyDescent="0.25">
      <c r="B33" s="120"/>
      <c r="C33" s="120"/>
      <c r="D33" s="120"/>
      <c r="E33" s="120"/>
      <c r="F33" s="120"/>
      <c r="G33" s="120"/>
      <c r="H33" s="120"/>
      <c r="I33" s="120"/>
      <c r="J33" s="120"/>
      <c r="K33" s="120"/>
    </row>
    <row r="34" spans="2:12" ht="15" customHeight="1" x14ac:dyDescent="0.25">
      <c r="B34" s="137" t="s">
        <v>72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</row>
    <row r="35" spans="2:12" x14ac:dyDescent="0.25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</row>
  </sheetData>
  <mergeCells count="27"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2"/>
  <sheetViews>
    <sheetView zoomScale="110" zoomScaleNormal="110" workbookViewId="0">
      <selection activeCell="C5" sqref="C5"/>
    </sheetView>
  </sheetViews>
  <sheetFormatPr defaultRowHeight="15" x14ac:dyDescent="0.25"/>
  <cols>
    <col min="2" max="2" width="5.85546875" customWidth="1"/>
    <col min="3" max="3" width="7" customWidth="1"/>
    <col min="4" max="4" width="7.42578125" customWidth="1"/>
    <col min="5" max="5" width="7.5703125" customWidth="1"/>
    <col min="6" max="6" width="45.5703125" customWidth="1"/>
    <col min="7" max="10" width="25.28515625" customWidth="1"/>
    <col min="11" max="12" width="15.7109375" customWidth="1"/>
  </cols>
  <sheetData>
    <row r="1" spans="2:12" ht="18" x14ac:dyDescent="0.25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2:12" ht="15.75" customHeight="1" x14ac:dyDescent="0.25">
      <c r="B2" s="146" t="s">
        <v>11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2:12" ht="18" x14ac:dyDescent="0.25">
      <c r="B3" s="89"/>
      <c r="C3" s="89"/>
      <c r="D3" s="89"/>
      <c r="E3" s="89"/>
      <c r="F3" s="89"/>
      <c r="G3" s="89"/>
      <c r="H3" s="89"/>
      <c r="I3" s="89"/>
      <c r="J3" s="88"/>
      <c r="K3" s="88"/>
      <c r="L3" s="88"/>
    </row>
    <row r="4" spans="2:12" ht="15.75" customHeight="1" x14ac:dyDescent="0.25">
      <c r="B4" s="146" t="s">
        <v>65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2:12" ht="18" x14ac:dyDescent="0.25">
      <c r="B5" s="89"/>
      <c r="C5" s="89"/>
      <c r="D5" s="89"/>
      <c r="E5" s="89"/>
      <c r="F5" s="89"/>
      <c r="G5" s="89"/>
      <c r="H5" s="89"/>
      <c r="I5" s="89"/>
      <c r="J5" s="88"/>
      <c r="K5" s="88"/>
      <c r="L5" s="88"/>
    </row>
    <row r="6" spans="2:12" ht="15.75" customHeight="1" x14ac:dyDescent="0.25">
      <c r="B6" s="146" t="s">
        <v>17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2:12" ht="18" x14ac:dyDescent="0.25">
      <c r="B7" s="89"/>
      <c r="C7" s="89"/>
      <c r="D7" s="89"/>
      <c r="E7" s="89"/>
      <c r="F7" s="89"/>
      <c r="G7" s="89"/>
      <c r="H7" s="89"/>
      <c r="I7" s="89"/>
      <c r="J7" s="88"/>
      <c r="K7" s="88"/>
      <c r="L7" s="88"/>
    </row>
    <row r="8" spans="2:12" ht="45" customHeight="1" x14ac:dyDescent="0.25">
      <c r="B8" s="150" t="s">
        <v>7</v>
      </c>
      <c r="C8" s="151"/>
      <c r="D8" s="151"/>
      <c r="E8" s="151"/>
      <c r="F8" s="152"/>
      <c r="G8" s="87" t="s">
        <v>201</v>
      </c>
      <c r="H8" s="87" t="s">
        <v>48</v>
      </c>
      <c r="I8" s="87" t="s">
        <v>45</v>
      </c>
      <c r="J8" s="87" t="s">
        <v>200</v>
      </c>
      <c r="K8" s="87" t="s">
        <v>16</v>
      </c>
      <c r="L8" s="87" t="s">
        <v>46</v>
      </c>
    </row>
    <row r="9" spans="2:12" x14ac:dyDescent="0.25">
      <c r="B9" s="147">
        <v>1</v>
      </c>
      <c r="C9" s="148"/>
      <c r="D9" s="148"/>
      <c r="E9" s="148"/>
      <c r="F9" s="149"/>
      <c r="G9" s="86">
        <v>2</v>
      </c>
      <c r="H9" s="86">
        <v>3</v>
      </c>
      <c r="I9" s="86">
        <v>4</v>
      </c>
      <c r="J9" s="86">
        <v>5</v>
      </c>
      <c r="K9" s="86" t="s">
        <v>18</v>
      </c>
      <c r="L9" s="86" t="s">
        <v>19</v>
      </c>
    </row>
    <row r="10" spans="2:12" x14ac:dyDescent="0.25">
      <c r="B10" s="83"/>
      <c r="C10" s="83"/>
      <c r="D10" s="83"/>
      <c r="E10" s="83"/>
      <c r="F10" s="85" t="s">
        <v>224</v>
      </c>
      <c r="G10" s="84">
        <f>SUM(G11+G42)</f>
        <v>409557</v>
      </c>
      <c r="H10" s="84">
        <f>SUM(H11+H42)</f>
        <v>1022646</v>
      </c>
      <c r="I10" s="84">
        <v>0</v>
      </c>
      <c r="J10" s="84">
        <f>SUM(J11+J42)</f>
        <v>482702.26999999996</v>
      </c>
      <c r="K10" s="76">
        <f>SUM(J10/G10*100)</f>
        <v>117.85960684349186</v>
      </c>
      <c r="L10" s="76" t="e">
        <f>SUM(J10/I10*100)</f>
        <v>#DIV/0!</v>
      </c>
    </row>
    <row r="11" spans="2:12" x14ac:dyDescent="0.25">
      <c r="B11" s="116">
        <v>6</v>
      </c>
      <c r="C11" s="116"/>
      <c r="D11" s="116"/>
      <c r="E11" s="116"/>
      <c r="F11" s="116" t="s">
        <v>2</v>
      </c>
      <c r="G11" s="115">
        <f>SUM(G12+G23+G26+G29+G36+G39)</f>
        <v>409557</v>
      </c>
      <c r="H11" s="115">
        <f>SUM(H12+H23+H26+H29+H36+H39)</f>
        <v>1022646</v>
      </c>
      <c r="I11" s="115">
        <v>0</v>
      </c>
      <c r="J11" s="115">
        <f>SUM(J12+J23+J26+J29+J36+J39)</f>
        <v>482702.26999999996</v>
      </c>
      <c r="K11" s="76">
        <f>SUM(J11/G11*100)</f>
        <v>117.85960684349186</v>
      </c>
      <c r="L11" s="76" t="e">
        <f>SUM(J11/I11*100)</f>
        <v>#DIV/0!</v>
      </c>
    </row>
    <row r="12" spans="2:12" ht="26.25" x14ac:dyDescent="0.25">
      <c r="B12" s="83"/>
      <c r="C12" s="114">
        <v>63</v>
      </c>
      <c r="D12" s="114"/>
      <c r="E12" s="114"/>
      <c r="F12" s="114" t="s">
        <v>20</v>
      </c>
      <c r="G12" s="77">
        <f>G13+G16+G19+G21</f>
        <v>363990</v>
      </c>
      <c r="H12" s="104">
        <v>931732</v>
      </c>
      <c r="I12" s="104">
        <v>0</v>
      </c>
      <c r="J12" s="77">
        <f>J13+J16+J19+J21</f>
        <v>418612.66000000003</v>
      </c>
      <c r="K12" s="81">
        <f>SUM(J12/G12*100)</f>
        <v>115.0066375449875</v>
      </c>
      <c r="L12" s="81" t="e">
        <f>SUM(J12/I12*100)</f>
        <v>#DIV/0!</v>
      </c>
    </row>
    <row r="13" spans="2:12" ht="25.5" x14ac:dyDescent="0.25">
      <c r="B13" s="6"/>
      <c r="C13" s="6"/>
      <c r="D13" s="6">
        <v>633</v>
      </c>
      <c r="E13" s="6"/>
      <c r="F13" s="100" t="s">
        <v>223</v>
      </c>
      <c r="G13" s="71">
        <f>SUM(G14:G15)</f>
        <v>0</v>
      </c>
      <c r="H13" s="71">
        <f>SUM(H14:H15)</f>
        <v>0</v>
      </c>
      <c r="I13" s="71">
        <f>SUM(I14:I15)</f>
        <v>0</v>
      </c>
      <c r="J13" s="71">
        <f>SUM(J14:J15)</f>
        <v>0</v>
      </c>
      <c r="K13" s="91">
        <v>0</v>
      </c>
      <c r="L13" s="91">
        <v>0</v>
      </c>
    </row>
    <row r="14" spans="2:12" ht="25.5" x14ac:dyDescent="0.25">
      <c r="B14" s="6"/>
      <c r="C14" s="6"/>
      <c r="D14" s="6"/>
      <c r="E14" s="6">
        <v>6331</v>
      </c>
      <c r="F14" s="100" t="s">
        <v>222</v>
      </c>
      <c r="G14" s="71">
        <v>0</v>
      </c>
      <c r="H14" s="71">
        <v>0</v>
      </c>
      <c r="I14" s="71">
        <v>0</v>
      </c>
      <c r="J14" s="75">
        <v>0</v>
      </c>
      <c r="K14" s="91">
        <v>0</v>
      </c>
      <c r="L14" s="91">
        <v>0</v>
      </c>
    </row>
    <row r="15" spans="2:12" ht="25.5" x14ac:dyDescent="0.25">
      <c r="B15" s="6"/>
      <c r="C15" s="6"/>
      <c r="D15" s="6"/>
      <c r="E15" s="6">
        <v>6332</v>
      </c>
      <c r="F15" s="100" t="s">
        <v>221</v>
      </c>
      <c r="G15" s="71">
        <v>0</v>
      </c>
      <c r="H15" s="71">
        <v>0</v>
      </c>
      <c r="I15" s="71">
        <v>0</v>
      </c>
      <c r="J15" s="75">
        <v>0</v>
      </c>
      <c r="K15" s="91">
        <v>0</v>
      </c>
      <c r="L15" s="91">
        <v>0</v>
      </c>
    </row>
    <row r="16" spans="2:12" ht="25.5" x14ac:dyDescent="0.25">
      <c r="B16" s="6"/>
      <c r="C16" s="6"/>
      <c r="D16" s="6">
        <v>636</v>
      </c>
      <c r="E16" s="6"/>
      <c r="F16" s="98" t="s">
        <v>73</v>
      </c>
      <c r="G16" s="71">
        <f>SUM(G17:G18)</f>
        <v>363990</v>
      </c>
      <c r="H16" s="71">
        <f>SUM(H17:H18)</f>
        <v>918460</v>
      </c>
      <c r="I16" s="71">
        <f>SUM(I17:I18)</f>
        <v>0</v>
      </c>
      <c r="J16" s="71">
        <f>SUM(J17:J18)</f>
        <v>389856.13</v>
      </c>
      <c r="K16" s="91">
        <v>107.11</v>
      </c>
      <c r="L16" s="91">
        <v>0</v>
      </c>
    </row>
    <row r="17" spans="2:12" ht="25.5" x14ac:dyDescent="0.25">
      <c r="B17" s="6"/>
      <c r="C17" s="6"/>
      <c r="D17" s="6"/>
      <c r="E17" s="113" t="s">
        <v>220</v>
      </c>
      <c r="F17" s="112" t="s">
        <v>219</v>
      </c>
      <c r="G17" s="111">
        <v>363990</v>
      </c>
      <c r="H17" s="71">
        <v>902463</v>
      </c>
      <c r="I17" s="71">
        <v>0</v>
      </c>
      <c r="J17" s="111">
        <v>389856.13</v>
      </c>
      <c r="K17" s="91">
        <v>107.11</v>
      </c>
      <c r="L17" s="91">
        <v>0</v>
      </c>
    </row>
    <row r="18" spans="2:12" ht="25.5" x14ac:dyDescent="0.25">
      <c r="B18" s="6"/>
      <c r="C18" s="23"/>
      <c r="D18" s="6"/>
      <c r="E18" s="110" t="s">
        <v>218</v>
      </c>
      <c r="F18" s="109" t="s">
        <v>217</v>
      </c>
      <c r="G18" s="108">
        <v>0</v>
      </c>
      <c r="H18" s="71">
        <v>15997</v>
      </c>
      <c r="I18" s="71"/>
      <c r="J18" s="108">
        <v>0</v>
      </c>
      <c r="K18" s="91">
        <v>0</v>
      </c>
      <c r="L18" s="91">
        <v>0</v>
      </c>
    </row>
    <row r="19" spans="2:12" x14ac:dyDescent="0.25">
      <c r="B19" s="6"/>
      <c r="C19" s="23"/>
      <c r="D19" s="6">
        <v>638</v>
      </c>
      <c r="E19" s="6"/>
      <c r="F19" s="92" t="s">
        <v>216</v>
      </c>
      <c r="G19" s="71">
        <f>G20</f>
        <v>0</v>
      </c>
      <c r="H19" s="71">
        <f>H20</f>
        <v>0</v>
      </c>
      <c r="I19" s="71">
        <f>I20</f>
        <v>0</v>
      </c>
      <c r="J19" s="71">
        <f>J20</f>
        <v>28756.53</v>
      </c>
      <c r="K19" s="91">
        <v>0</v>
      </c>
      <c r="L19" s="91">
        <v>0</v>
      </c>
    </row>
    <row r="20" spans="2:12" x14ac:dyDescent="0.25">
      <c r="B20" s="6"/>
      <c r="C20" s="6"/>
      <c r="D20" s="6"/>
      <c r="E20" s="6">
        <v>6381</v>
      </c>
      <c r="F20" s="92" t="s">
        <v>215</v>
      </c>
      <c r="G20" s="107">
        <v>0</v>
      </c>
      <c r="H20" s="71">
        <v>0</v>
      </c>
      <c r="I20" s="71"/>
      <c r="J20" s="107">
        <v>28756.53</v>
      </c>
      <c r="K20" s="91">
        <v>0</v>
      </c>
      <c r="L20" s="91">
        <v>0</v>
      </c>
    </row>
    <row r="21" spans="2:12" ht="25.5" x14ac:dyDescent="0.25">
      <c r="B21" s="6"/>
      <c r="C21" s="6"/>
      <c r="D21" s="6">
        <v>639</v>
      </c>
      <c r="E21" s="6"/>
      <c r="F21" s="92" t="s">
        <v>74</v>
      </c>
      <c r="G21" s="71">
        <f>G22</f>
        <v>0</v>
      </c>
      <c r="H21" s="71">
        <f>H22</f>
        <v>13272</v>
      </c>
      <c r="I21" s="71">
        <f>I22</f>
        <v>0</v>
      </c>
      <c r="J21" s="71">
        <f>J22</f>
        <v>0</v>
      </c>
      <c r="K21" s="91">
        <v>0</v>
      </c>
      <c r="L21" s="91">
        <v>0</v>
      </c>
    </row>
    <row r="22" spans="2:12" ht="25.5" x14ac:dyDescent="0.25">
      <c r="B22" s="6"/>
      <c r="C22" s="6"/>
      <c r="D22" s="6"/>
      <c r="E22" s="6">
        <v>6393</v>
      </c>
      <c r="F22" s="92" t="s">
        <v>20</v>
      </c>
      <c r="G22" s="71">
        <v>0</v>
      </c>
      <c r="H22" s="71">
        <v>13272</v>
      </c>
      <c r="I22" s="71"/>
      <c r="J22" s="75">
        <v>0</v>
      </c>
      <c r="K22" s="91">
        <v>0</v>
      </c>
      <c r="L22" s="91">
        <v>0</v>
      </c>
    </row>
    <row r="23" spans="2:12" x14ac:dyDescent="0.25">
      <c r="B23" s="6"/>
      <c r="C23" s="106">
        <v>64</v>
      </c>
      <c r="D23" s="106"/>
      <c r="E23" s="106"/>
      <c r="F23" s="105" t="s">
        <v>214</v>
      </c>
      <c r="G23" s="77">
        <f>G24</f>
        <v>0</v>
      </c>
      <c r="H23" s="104">
        <v>0</v>
      </c>
      <c r="I23" s="104">
        <v>0</v>
      </c>
      <c r="J23" s="77">
        <f>J24</f>
        <v>1.35</v>
      </c>
      <c r="K23" s="81" t="e">
        <f>SUM(J23/G23*100)</f>
        <v>#DIV/0!</v>
      </c>
      <c r="L23" s="81" t="e">
        <f>SUM(J23/I23*100)</f>
        <v>#DIV/0!</v>
      </c>
    </row>
    <row r="24" spans="2:12" x14ac:dyDescent="0.25">
      <c r="B24" s="6"/>
      <c r="C24" s="6"/>
      <c r="D24" s="6">
        <v>641</v>
      </c>
      <c r="E24" s="6"/>
      <c r="F24" s="92" t="s">
        <v>80</v>
      </c>
      <c r="G24" s="71">
        <f>G25</f>
        <v>0</v>
      </c>
      <c r="H24" s="71">
        <f>H25</f>
        <v>0</v>
      </c>
      <c r="I24" s="71">
        <f>I25</f>
        <v>0</v>
      </c>
      <c r="J24" s="71">
        <f>J25</f>
        <v>1.35</v>
      </c>
      <c r="K24" s="91">
        <v>0</v>
      </c>
      <c r="L24" s="91">
        <v>0</v>
      </c>
    </row>
    <row r="25" spans="2:12" x14ac:dyDescent="0.25">
      <c r="B25" s="6"/>
      <c r="C25" s="6"/>
      <c r="D25" s="6"/>
      <c r="E25" s="6">
        <v>6413</v>
      </c>
      <c r="F25" s="92" t="s">
        <v>79</v>
      </c>
      <c r="G25" s="71">
        <v>0</v>
      </c>
      <c r="H25" s="71">
        <v>0</v>
      </c>
      <c r="I25" s="71">
        <v>0</v>
      </c>
      <c r="J25" s="75">
        <v>1.35</v>
      </c>
      <c r="K25" s="91">
        <v>0</v>
      </c>
      <c r="L25" s="91">
        <v>0</v>
      </c>
    </row>
    <row r="26" spans="2:12" ht="26.25" x14ac:dyDescent="0.25">
      <c r="B26" s="6"/>
      <c r="C26" s="106">
        <v>65</v>
      </c>
      <c r="D26" s="106"/>
      <c r="E26" s="106"/>
      <c r="F26" s="105" t="s">
        <v>213</v>
      </c>
      <c r="G26" s="77">
        <f>G27</f>
        <v>3877</v>
      </c>
      <c r="H26" s="104">
        <v>7000</v>
      </c>
      <c r="I26" s="104">
        <v>0</v>
      </c>
      <c r="J26" s="77">
        <f>J27</f>
        <v>1709.79</v>
      </c>
      <c r="K26" s="81">
        <f>SUM(J26/G26*100)</f>
        <v>44.100851173587827</v>
      </c>
      <c r="L26" s="81" t="e">
        <f>SUM(J26/I26*100)</f>
        <v>#DIV/0!</v>
      </c>
    </row>
    <row r="27" spans="2:12" x14ac:dyDescent="0.25">
      <c r="B27" s="6"/>
      <c r="C27" s="6"/>
      <c r="D27" s="6">
        <v>652</v>
      </c>
      <c r="E27" s="6"/>
      <c r="F27" s="103" t="s">
        <v>212</v>
      </c>
      <c r="G27" s="71">
        <f>G28</f>
        <v>3877</v>
      </c>
      <c r="H27" s="71">
        <f>H28</f>
        <v>7000</v>
      </c>
      <c r="I27" s="71">
        <f>I28</f>
        <v>0</v>
      </c>
      <c r="J27" s="71">
        <f>J28</f>
        <v>1709.79</v>
      </c>
      <c r="K27" s="91">
        <v>44.1</v>
      </c>
      <c r="L27" s="91">
        <v>0</v>
      </c>
    </row>
    <row r="28" spans="2:12" x14ac:dyDescent="0.25">
      <c r="B28" s="6"/>
      <c r="C28" s="6"/>
      <c r="D28" s="7"/>
      <c r="E28" s="7">
        <v>6526</v>
      </c>
      <c r="F28" s="92" t="s">
        <v>211</v>
      </c>
      <c r="G28" s="71">
        <v>3877</v>
      </c>
      <c r="H28" s="71">
        <v>7000</v>
      </c>
      <c r="I28" s="71">
        <v>0</v>
      </c>
      <c r="J28" s="75">
        <v>1709.79</v>
      </c>
      <c r="K28" s="91">
        <v>44.1</v>
      </c>
      <c r="L28" s="91">
        <v>0</v>
      </c>
    </row>
    <row r="29" spans="2:12" ht="38.25" x14ac:dyDescent="0.25">
      <c r="B29" s="6"/>
      <c r="C29" s="34">
        <v>66</v>
      </c>
      <c r="D29" s="34"/>
      <c r="E29" s="34"/>
      <c r="F29" s="102" t="s">
        <v>210</v>
      </c>
      <c r="G29" s="77">
        <f>SUM(G30+G33)</f>
        <v>918.77</v>
      </c>
      <c r="H29" s="77">
        <f>SUM(H30+H33)</f>
        <v>1750</v>
      </c>
      <c r="I29" s="77">
        <f>SUM(I30+I33)</f>
        <v>0</v>
      </c>
      <c r="J29" s="77">
        <f>SUM(J30+J33)</f>
        <v>1474.1799999999998</v>
      </c>
      <c r="K29" s="81">
        <f>SUM(J29/G29*100)</f>
        <v>160.45147316520999</v>
      </c>
      <c r="L29" s="81" t="e">
        <f>SUM(J29/I29*100)</f>
        <v>#DIV/0!</v>
      </c>
    </row>
    <row r="30" spans="2:12" ht="25.5" x14ac:dyDescent="0.25">
      <c r="B30" s="6"/>
      <c r="C30" s="6"/>
      <c r="D30" s="6">
        <v>661</v>
      </c>
      <c r="E30" s="6"/>
      <c r="F30" s="100" t="s">
        <v>209</v>
      </c>
      <c r="G30" s="71">
        <f>SUM(G31:G32)</f>
        <v>188.79</v>
      </c>
      <c r="H30" s="71">
        <v>850</v>
      </c>
      <c r="I30" s="71">
        <f>SUM(I31:I32)</f>
        <v>0</v>
      </c>
      <c r="J30" s="71">
        <f>SUM(J31:J32)</f>
        <v>943.38</v>
      </c>
      <c r="K30" s="91">
        <v>499.69</v>
      </c>
      <c r="L30" s="91">
        <v>0</v>
      </c>
    </row>
    <row r="31" spans="2:12" x14ac:dyDescent="0.25">
      <c r="B31" s="6"/>
      <c r="C31" s="6"/>
      <c r="D31" s="6"/>
      <c r="E31" s="6">
        <v>6614</v>
      </c>
      <c r="F31" s="100" t="s">
        <v>208</v>
      </c>
      <c r="G31" s="71">
        <v>0</v>
      </c>
      <c r="H31" s="71">
        <v>0</v>
      </c>
      <c r="I31" s="71">
        <v>0</v>
      </c>
      <c r="J31" s="75">
        <v>0</v>
      </c>
      <c r="K31" s="91">
        <v>0</v>
      </c>
      <c r="L31" s="91">
        <v>0</v>
      </c>
    </row>
    <row r="32" spans="2:12" x14ac:dyDescent="0.25">
      <c r="B32" s="6"/>
      <c r="C32" s="6"/>
      <c r="D32" s="6"/>
      <c r="E32" s="6">
        <v>6615</v>
      </c>
      <c r="F32" s="100" t="s">
        <v>75</v>
      </c>
      <c r="G32" s="71">
        <v>188.79</v>
      </c>
      <c r="H32" s="71">
        <v>850</v>
      </c>
      <c r="I32" s="71">
        <v>0</v>
      </c>
      <c r="J32" s="75">
        <v>943.38</v>
      </c>
      <c r="K32" s="91">
        <v>499.69</v>
      </c>
      <c r="L32" s="91">
        <v>0</v>
      </c>
    </row>
    <row r="33" spans="2:12" ht="38.25" x14ac:dyDescent="0.25">
      <c r="B33" s="6"/>
      <c r="C33" s="6"/>
      <c r="D33" s="6">
        <v>663</v>
      </c>
      <c r="E33" s="6"/>
      <c r="F33" s="101" t="s">
        <v>77</v>
      </c>
      <c r="G33" s="71">
        <f>G34</f>
        <v>729.98</v>
      </c>
      <c r="H33" s="71">
        <f>H34</f>
        <v>900</v>
      </c>
      <c r="I33" s="71">
        <f>I34</f>
        <v>0</v>
      </c>
      <c r="J33" s="71">
        <f>J34</f>
        <v>530.79999999999995</v>
      </c>
      <c r="K33" s="91">
        <v>72.709999999999994</v>
      </c>
      <c r="L33" s="91">
        <v>0</v>
      </c>
    </row>
    <row r="34" spans="2:12" x14ac:dyDescent="0.25">
      <c r="B34" s="6"/>
      <c r="C34" s="6"/>
      <c r="D34" s="6"/>
      <c r="E34" s="6">
        <v>6631</v>
      </c>
      <c r="F34" s="100" t="s">
        <v>78</v>
      </c>
      <c r="G34" s="71">
        <v>729.98</v>
      </c>
      <c r="H34" s="71">
        <v>900</v>
      </c>
      <c r="I34" s="71">
        <v>0</v>
      </c>
      <c r="J34" s="75">
        <v>530.79999999999995</v>
      </c>
      <c r="K34" s="91">
        <v>72.709999999999994</v>
      </c>
      <c r="L34" s="91">
        <v>0</v>
      </c>
    </row>
    <row r="35" spans="2:12" x14ac:dyDescent="0.25">
      <c r="B35" s="6"/>
      <c r="C35" s="6"/>
      <c r="D35" s="6"/>
      <c r="E35" s="6"/>
      <c r="F35" s="117"/>
      <c r="G35" s="71"/>
      <c r="H35" s="71"/>
      <c r="I35" s="71"/>
      <c r="J35" s="75"/>
      <c r="K35" s="91"/>
      <c r="L35" s="91">
        <v>0</v>
      </c>
    </row>
    <row r="36" spans="2:12" ht="25.5" x14ac:dyDescent="0.25">
      <c r="B36" s="6"/>
      <c r="C36" s="34">
        <v>67</v>
      </c>
      <c r="D36" s="34"/>
      <c r="E36" s="34"/>
      <c r="F36" s="99" t="s">
        <v>207</v>
      </c>
      <c r="G36" s="77">
        <f>G37</f>
        <v>40771.230000000003</v>
      </c>
      <c r="H36" s="118">
        <v>82164</v>
      </c>
      <c r="I36" s="118">
        <v>0</v>
      </c>
      <c r="J36" s="77">
        <f>J37</f>
        <v>60904.29</v>
      </c>
      <c r="K36" s="81">
        <f>SUM(J36/G36*100)</f>
        <v>149.3805558478368</v>
      </c>
      <c r="L36" s="81" t="e">
        <f>SUM(J36/I36*100)</f>
        <v>#DIV/0!</v>
      </c>
    </row>
    <row r="37" spans="2:12" ht="25.5" x14ac:dyDescent="0.25">
      <c r="B37" s="6"/>
      <c r="C37" s="6"/>
      <c r="D37" s="6">
        <v>671</v>
      </c>
      <c r="E37" s="6"/>
      <c r="F37" s="98" t="s">
        <v>206</v>
      </c>
      <c r="G37" s="71">
        <f>G38</f>
        <v>40771.230000000003</v>
      </c>
      <c r="H37" s="71">
        <f>H38</f>
        <v>82164</v>
      </c>
      <c r="I37" s="71">
        <f>I38</f>
        <v>0</v>
      </c>
      <c r="J37" s="71">
        <f>J38</f>
        <v>60904.29</v>
      </c>
      <c r="K37" s="91">
        <v>149.38</v>
      </c>
      <c r="L37" s="91">
        <v>0</v>
      </c>
    </row>
    <row r="38" spans="2:12" ht="25.5" x14ac:dyDescent="0.25">
      <c r="B38" s="6"/>
      <c r="C38" s="6"/>
      <c r="D38" s="6"/>
      <c r="E38" s="6">
        <v>6711</v>
      </c>
      <c r="F38" s="92" t="s">
        <v>205</v>
      </c>
      <c r="G38" s="71">
        <v>40771.230000000003</v>
      </c>
      <c r="H38" s="71">
        <v>82164</v>
      </c>
      <c r="I38" s="71"/>
      <c r="J38" s="97">
        <v>60904.29</v>
      </c>
      <c r="K38" s="91">
        <v>149.38</v>
      </c>
      <c r="L38" s="91">
        <v>0</v>
      </c>
    </row>
    <row r="39" spans="2:12" x14ac:dyDescent="0.25">
      <c r="B39" s="34"/>
      <c r="C39" s="34">
        <v>68</v>
      </c>
      <c r="D39" s="34"/>
      <c r="E39" s="34"/>
      <c r="F39" s="96" t="s">
        <v>204</v>
      </c>
      <c r="G39" s="77">
        <f t="shared" ref="G39:J40" si="0">G40</f>
        <v>0</v>
      </c>
      <c r="H39" s="77">
        <f t="shared" si="0"/>
        <v>0</v>
      </c>
      <c r="I39" s="77">
        <f t="shared" si="0"/>
        <v>0</v>
      </c>
      <c r="J39" s="77">
        <f t="shared" si="0"/>
        <v>0</v>
      </c>
      <c r="K39" s="81" t="e">
        <f>SUM(J39/G39*100)</f>
        <v>#DIV/0!</v>
      </c>
      <c r="L39" s="81" t="e">
        <f>SUM(J39/I39*100)</f>
        <v>#DIV/0!</v>
      </c>
    </row>
    <row r="40" spans="2:12" x14ac:dyDescent="0.25">
      <c r="B40" s="6"/>
      <c r="C40" s="6"/>
      <c r="D40" s="6">
        <v>683</v>
      </c>
      <c r="E40" s="6"/>
      <c r="F40" s="95" t="s">
        <v>203</v>
      </c>
      <c r="G40" s="71">
        <f t="shared" si="0"/>
        <v>0</v>
      </c>
      <c r="H40" s="71">
        <f t="shared" si="0"/>
        <v>0</v>
      </c>
      <c r="I40" s="71">
        <f t="shared" si="0"/>
        <v>0</v>
      </c>
      <c r="J40" s="71">
        <f t="shared" si="0"/>
        <v>0</v>
      </c>
      <c r="K40" s="91">
        <v>0</v>
      </c>
      <c r="L40" s="91"/>
    </row>
    <row r="41" spans="2:12" x14ac:dyDescent="0.25">
      <c r="B41" s="6"/>
      <c r="C41" s="6"/>
      <c r="D41" s="6"/>
      <c r="E41" s="6">
        <v>6831</v>
      </c>
      <c r="F41" s="92"/>
      <c r="G41" s="71">
        <v>0</v>
      </c>
      <c r="H41" s="71">
        <v>0</v>
      </c>
      <c r="I41" s="71">
        <v>0</v>
      </c>
      <c r="J41" s="75">
        <v>0</v>
      </c>
      <c r="K41" s="91">
        <v>0</v>
      </c>
      <c r="L41" s="91">
        <v>0</v>
      </c>
    </row>
    <row r="42" spans="2:12" x14ac:dyDescent="0.25">
      <c r="B42" s="23">
        <v>7</v>
      </c>
      <c r="C42" s="23"/>
      <c r="D42" s="23"/>
      <c r="E42" s="23"/>
      <c r="F42" s="83" t="s">
        <v>3</v>
      </c>
      <c r="G42" s="94">
        <f t="shared" ref="G42:J44" si="1">G43</f>
        <v>0</v>
      </c>
      <c r="H42" s="94">
        <f t="shared" si="1"/>
        <v>0</v>
      </c>
      <c r="I42" s="94">
        <f t="shared" si="1"/>
        <v>0</v>
      </c>
      <c r="J42" s="94">
        <f t="shared" si="1"/>
        <v>0</v>
      </c>
      <c r="K42" s="76">
        <v>0</v>
      </c>
      <c r="L42" s="76">
        <v>0</v>
      </c>
    </row>
    <row r="43" spans="2:12" ht="30.75" customHeight="1" x14ac:dyDescent="0.25">
      <c r="B43" s="6"/>
      <c r="C43" s="7">
        <v>72</v>
      </c>
      <c r="D43" s="7"/>
      <c r="E43" s="7"/>
      <c r="F43" s="12" t="s">
        <v>22</v>
      </c>
      <c r="G43" s="93">
        <f t="shared" si="1"/>
        <v>0</v>
      </c>
      <c r="H43" s="93">
        <f t="shared" si="1"/>
        <v>0</v>
      </c>
      <c r="I43" s="93">
        <f t="shared" si="1"/>
        <v>0</v>
      </c>
      <c r="J43" s="93">
        <f t="shared" si="1"/>
        <v>0</v>
      </c>
      <c r="K43" s="91">
        <v>0</v>
      </c>
      <c r="L43" s="91">
        <v>0</v>
      </c>
    </row>
    <row r="44" spans="2:12" x14ac:dyDescent="0.25">
      <c r="B44" s="6"/>
      <c r="C44" s="6"/>
      <c r="D44" s="6">
        <v>722</v>
      </c>
      <c r="E44" s="6"/>
      <c r="F44" s="92" t="s">
        <v>202</v>
      </c>
      <c r="G44" s="71">
        <f t="shared" si="1"/>
        <v>0</v>
      </c>
      <c r="H44" s="71">
        <f t="shared" si="1"/>
        <v>0</v>
      </c>
      <c r="I44" s="71">
        <f t="shared" si="1"/>
        <v>0</v>
      </c>
      <c r="J44" s="71">
        <f t="shared" si="1"/>
        <v>0</v>
      </c>
      <c r="K44" s="91">
        <v>0</v>
      </c>
      <c r="L44" s="91">
        <v>0</v>
      </c>
    </row>
    <row r="45" spans="2:12" x14ac:dyDescent="0.25">
      <c r="B45" s="6"/>
      <c r="C45" s="6"/>
      <c r="D45" s="6"/>
      <c r="E45" s="6">
        <v>7221</v>
      </c>
      <c r="F45" s="92" t="s">
        <v>110</v>
      </c>
      <c r="G45" s="71">
        <v>0</v>
      </c>
      <c r="H45" s="71">
        <v>0</v>
      </c>
      <c r="I45" s="71">
        <v>0</v>
      </c>
      <c r="J45" s="75">
        <v>0</v>
      </c>
      <c r="K45" s="91">
        <v>0</v>
      </c>
      <c r="L45" s="91">
        <v>0</v>
      </c>
    </row>
    <row r="46" spans="2:12" x14ac:dyDescent="0.25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 ht="18" x14ac:dyDescent="0.25">
      <c r="B47" s="89"/>
      <c r="C47" s="89"/>
      <c r="D47" s="89"/>
      <c r="E47" s="89"/>
      <c r="F47" s="89"/>
      <c r="G47" s="89"/>
      <c r="H47" s="89"/>
      <c r="I47" s="89"/>
      <c r="J47" s="88"/>
      <c r="K47" s="88"/>
      <c r="L47" s="88"/>
    </row>
    <row r="48" spans="2:12" ht="36.75" customHeight="1" x14ac:dyDescent="0.25">
      <c r="B48" s="150" t="s">
        <v>7</v>
      </c>
      <c r="C48" s="151"/>
      <c r="D48" s="151"/>
      <c r="E48" s="151"/>
      <c r="F48" s="152"/>
      <c r="G48" s="87" t="s">
        <v>201</v>
      </c>
      <c r="H48" s="87" t="s">
        <v>48</v>
      </c>
      <c r="I48" s="87" t="s">
        <v>45</v>
      </c>
      <c r="J48" s="87" t="s">
        <v>200</v>
      </c>
      <c r="K48" s="87" t="s">
        <v>16</v>
      </c>
      <c r="L48" s="87" t="s">
        <v>46</v>
      </c>
    </row>
    <row r="49" spans="2:12" x14ac:dyDescent="0.25">
      <c r="B49" s="147">
        <v>1</v>
      </c>
      <c r="C49" s="148"/>
      <c r="D49" s="148"/>
      <c r="E49" s="148"/>
      <c r="F49" s="149"/>
      <c r="G49" s="86">
        <v>2</v>
      </c>
      <c r="H49" s="86">
        <v>3</v>
      </c>
      <c r="I49" s="86">
        <v>4</v>
      </c>
      <c r="J49" s="86">
        <v>5</v>
      </c>
      <c r="K49" s="86" t="s">
        <v>18</v>
      </c>
      <c r="L49" s="86" t="s">
        <v>19</v>
      </c>
    </row>
    <row r="50" spans="2:12" x14ac:dyDescent="0.25">
      <c r="B50" s="83"/>
      <c r="C50" s="83"/>
      <c r="D50" s="83"/>
      <c r="E50" s="83"/>
      <c r="F50" s="85" t="s">
        <v>33</v>
      </c>
      <c r="G50" s="84">
        <f>SUM(G51+G101)</f>
        <v>418259.00000000006</v>
      </c>
      <c r="H50" s="84">
        <v>1025238</v>
      </c>
      <c r="I50" s="84">
        <f>SUM(I51+I101)</f>
        <v>0</v>
      </c>
      <c r="J50" s="84">
        <f>SUM(J51+J101)</f>
        <v>467511.8</v>
      </c>
      <c r="K50" s="76">
        <f>SUM(J50/G50*100)</f>
        <v>111.77567009914908</v>
      </c>
      <c r="L50" s="76" t="e">
        <f>SUM(J50/I50*100)</f>
        <v>#DIV/0!</v>
      </c>
    </row>
    <row r="51" spans="2:12" x14ac:dyDescent="0.25">
      <c r="B51" s="83">
        <v>3</v>
      </c>
      <c r="C51" s="83"/>
      <c r="D51" s="83"/>
      <c r="E51" s="83"/>
      <c r="F51" s="83" t="s">
        <v>4</v>
      </c>
      <c r="G51" s="69">
        <f>SUM(G52+G60+G89+G95+G98)</f>
        <v>418259.00000000006</v>
      </c>
      <c r="H51" s="69">
        <v>987332</v>
      </c>
      <c r="I51" s="69">
        <v>0</v>
      </c>
      <c r="J51" s="69">
        <f>SUM(J52+J60+J89+J95+J98)</f>
        <v>467291.8</v>
      </c>
      <c r="K51" s="76">
        <f>SUM(J51/G51*100)</f>
        <v>111.7230711114405</v>
      </c>
      <c r="L51" s="76" t="e">
        <f>SUM(J51/I51*100)</f>
        <v>#DIV/0!</v>
      </c>
    </row>
    <row r="52" spans="2:12" x14ac:dyDescent="0.25">
      <c r="B52" s="83"/>
      <c r="C52" s="79">
        <v>31</v>
      </c>
      <c r="D52" s="79"/>
      <c r="E52" s="79"/>
      <c r="F52" s="79" t="s">
        <v>5</v>
      </c>
      <c r="G52" s="77">
        <f>SUM(G53+G57+G58)</f>
        <v>355226.4</v>
      </c>
      <c r="H52" s="77">
        <v>863654</v>
      </c>
      <c r="I52" s="77">
        <v>0</v>
      </c>
      <c r="J52" s="77">
        <f>SUM(J53+J57+J58)</f>
        <v>381106.8</v>
      </c>
      <c r="K52" s="75">
        <v>1047.28</v>
      </c>
      <c r="L52" s="75">
        <v>0</v>
      </c>
    </row>
    <row r="53" spans="2:12" x14ac:dyDescent="0.25">
      <c r="B53" s="6"/>
      <c r="C53" s="6"/>
      <c r="D53" s="6">
        <v>311</v>
      </c>
      <c r="E53" s="6"/>
      <c r="F53" s="6" t="s">
        <v>23</v>
      </c>
      <c r="G53" s="71">
        <f>SUM(G54:G56)</f>
        <v>293773.77</v>
      </c>
      <c r="H53" s="71">
        <f>SUM(H54:H56)</f>
        <v>736304</v>
      </c>
      <c r="I53" s="71">
        <f>SUM(I54:I56)</f>
        <v>0</v>
      </c>
      <c r="J53" s="71">
        <f>SUM(J54:J56)</f>
        <v>315735.36</v>
      </c>
      <c r="K53" s="75">
        <v>107.47</v>
      </c>
      <c r="L53" s="75">
        <v>0</v>
      </c>
    </row>
    <row r="54" spans="2:12" x14ac:dyDescent="0.25">
      <c r="B54" s="6"/>
      <c r="C54" s="6"/>
      <c r="D54" s="6"/>
      <c r="E54" s="6">
        <v>3111</v>
      </c>
      <c r="F54" s="6" t="s">
        <v>199</v>
      </c>
      <c r="G54" s="71">
        <v>288899.98</v>
      </c>
      <c r="H54" s="71">
        <v>732612</v>
      </c>
      <c r="I54" s="71">
        <v>0</v>
      </c>
      <c r="J54" s="75">
        <v>309801.84999999998</v>
      </c>
      <c r="K54" s="75">
        <v>107.23</v>
      </c>
      <c r="L54" s="75">
        <v>0</v>
      </c>
    </row>
    <row r="55" spans="2:12" x14ac:dyDescent="0.25">
      <c r="B55" s="6"/>
      <c r="C55" s="6"/>
      <c r="D55" s="6"/>
      <c r="E55" s="6">
        <v>3113</v>
      </c>
      <c r="F55" s="6" t="s">
        <v>81</v>
      </c>
      <c r="G55" s="71">
        <v>3782.26</v>
      </c>
      <c r="H55" s="71">
        <v>1500</v>
      </c>
      <c r="I55" s="71">
        <v>0</v>
      </c>
      <c r="J55" s="75">
        <v>4317.1099999999997</v>
      </c>
      <c r="K55" s="75">
        <v>114.14</v>
      </c>
      <c r="L55" s="75">
        <v>0</v>
      </c>
    </row>
    <row r="56" spans="2:12" x14ac:dyDescent="0.25">
      <c r="B56" s="6"/>
      <c r="C56" s="6"/>
      <c r="D56" s="6"/>
      <c r="E56" s="6">
        <v>3114</v>
      </c>
      <c r="F56" s="6" t="s">
        <v>82</v>
      </c>
      <c r="G56" s="71">
        <v>1091.53</v>
      </c>
      <c r="H56" s="71">
        <v>2192</v>
      </c>
      <c r="I56" s="71">
        <v>0</v>
      </c>
      <c r="J56" s="75">
        <v>1616.4</v>
      </c>
      <c r="K56" s="75">
        <v>148.08000000000001</v>
      </c>
      <c r="L56" s="75">
        <v>0</v>
      </c>
    </row>
    <row r="57" spans="2:12" x14ac:dyDescent="0.25">
      <c r="B57" s="6"/>
      <c r="C57" s="6"/>
      <c r="D57" s="6">
        <v>312</v>
      </c>
      <c r="E57" s="6"/>
      <c r="F57" s="6" t="s">
        <v>83</v>
      </c>
      <c r="G57" s="71">
        <v>12614.97</v>
      </c>
      <c r="H57" s="71">
        <v>25200</v>
      </c>
      <c r="I57" s="71">
        <v>0</v>
      </c>
      <c r="J57" s="75">
        <v>13275.05</v>
      </c>
      <c r="K57" s="75">
        <v>105.23</v>
      </c>
      <c r="L57" s="75">
        <v>0</v>
      </c>
    </row>
    <row r="58" spans="2:12" x14ac:dyDescent="0.25">
      <c r="B58" s="6"/>
      <c r="C58" s="6"/>
      <c r="D58" s="6">
        <v>313</v>
      </c>
      <c r="E58" s="6"/>
      <c r="F58" s="6" t="s">
        <v>85</v>
      </c>
      <c r="G58" s="71">
        <f>G59</f>
        <v>48837.66</v>
      </c>
      <c r="H58" s="71">
        <v>102150</v>
      </c>
      <c r="I58" s="71">
        <f>I59</f>
        <v>0</v>
      </c>
      <c r="J58" s="71">
        <f>J59</f>
        <v>52096.39</v>
      </c>
      <c r="K58" s="75">
        <v>106.67</v>
      </c>
      <c r="L58" s="75">
        <v>0</v>
      </c>
    </row>
    <row r="59" spans="2:12" x14ac:dyDescent="0.25">
      <c r="B59" s="6"/>
      <c r="C59" s="6"/>
      <c r="D59" s="7"/>
      <c r="E59" s="7">
        <v>3132</v>
      </c>
      <c r="F59" s="6" t="s">
        <v>84</v>
      </c>
      <c r="G59" s="71">
        <v>48837.66</v>
      </c>
      <c r="H59" s="71">
        <v>102150</v>
      </c>
      <c r="I59" s="71">
        <v>0</v>
      </c>
      <c r="J59" s="75">
        <v>52096.39</v>
      </c>
      <c r="K59" s="75">
        <v>106.67</v>
      </c>
      <c r="L59" s="75">
        <v>0</v>
      </c>
    </row>
    <row r="60" spans="2:12" x14ac:dyDescent="0.25">
      <c r="B60" s="6"/>
      <c r="C60" s="34">
        <v>32</v>
      </c>
      <c r="D60" s="34"/>
      <c r="E60" s="34"/>
      <c r="F60" s="34" t="s">
        <v>12</v>
      </c>
      <c r="G60" s="77">
        <f>SUM(G61+G66+G73+G83+G84)</f>
        <v>62765.510000000009</v>
      </c>
      <c r="H60" s="77">
        <f>SUM(H61+H66+H73+H83+H84)</f>
        <v>111168</v>
      </c>
      <c r="I60" s="77">
        <f>SUM(I61+I66+I73+I83+I84)</f>
        <v>0</v>
      </c>
      <c r="J60" s="77">
        <f>SUM(J61+J66+J73+J83+J84)</f>
        <v>85287.069999999992</v>
      </c>
      <c r="K60" s="76">
        <f>SUM(J60/G60*100)</f>
        <v>135.88206325416616</v>
      </c>
      <c r="L60" s="76" t="e">
        <f>SUM(J60/I60*100)</f>
        <v>#DIV/0!</v>
      </c>
    </row>
    <row r="61" spans="2:12" x14ac:dyDescent="0.25">
      <c r="B61" s="6"/>
      <c r="C61" s="6"/>
      <c r="D61" s="6">
        <v>321</v>
      </c>
      <c r="E61" s="6"/>
      <c r="F61" s="6" t="s">
        <v>24</v>
      </c>
      <c r="G61" s="71">
        <f>SUM(G62:G65)</f>
        <v>9884.2899999999991</v>
      </c>
      <c r="H61" s="71">
        <f>SUM(H62:H65)</f>
        <v>23031</v>
      </c>
      <c r="I61" s="71">
        <f>SUM(I62:I65)</f>
        <v>0</v>
      </c>
      <c r="J61" s="71">
        <f>SUM(J62:J65)</f>
        <v>13519.609999999999</v>
      </c>
      <c r="K61" s="75">
        <v>136.77000000000001</v>
      </c>
      <c r="L61" s="75">
        <v>0</v>
      </c>
    </row>
    <row r="62" spans="2:12" x14ac:dyDescent="0.25">
      <c r="B62" s="6"/>
      <c r="C62" s="23"/>
      <c r="D62" s="6"/>
      <c r="E62" s="6">
        <v>3211</v>
      </c>
      <c r="F62" s="29" t="s">
        <v>25</v>
      </c>
      <c r="G62" s="71">
        <v>2145.52</v>
      </c>
      <c r="H62" s="71">
        <v>5600</v>
      </c>
      <c r="I62" s="71">
        <v>0</v>
      </c>
      <c r="J62" s="75">
        <v>3826.9</v>
      </c>
      <c r="K62" s="75">
        <v>178.37</v>
      </c>
      <c r="L62" s="75">
        <v>0</v>
      </c>
    </row>
    <row r="63" spans="2:12" ht="25.5" x14ac:dyDescent="0.25">
      <c r="B63" s="6"/>
      <c r="C63" s="23"/>
      <c r="D63" s="6"/>
      <c r="E63" s="6">
        <v>3212</v>
      </c>
      <c r="F63" s="29" t="s">
        <v>86</v>
      </c>
      <c r="G63" s="71">
        <v>7572.87</v>
      </c>
      <c r="H63" s="71">
        <v>16151</v>
      </c>
      <c r="I63" s="71">
        <v>0</v>
      </c>
      <c r="J63" s="75">
        <v>8951.98</v>
      </c>
      <c r="K63" s="75">
        <v>118.21</v>
      </c>
      <c r="L63" s="75">
        <v>0</v>
      </c>
    </row>
    <row r="64" spans="2:12" x14ac:dyDescent="0.25">
      <c r="B64" s="6"/>
      <c r="C64" s="23"/>
      <c r="D64" s="6"/>
      <c r="E64" s="6">
        <v>3213</v>
      </c>
      <c r="F64" s="29" t="s">
        <v>87</v>
      </c>
      <c r="G64" s="71">
        <v>0</v>
      </c>
      <c r="H64" s="71">
        <v>680</v>
      </c>
      <c r="I64" s="71">
        <v>0</v>
      </c>
      <c r="J64" s="75">
        <v>243</v>
      </c>
      <c r="K64" s="75">
        <v>0</v>
      </c>
      <c r="L64" s="75">
        <v>0</v>
      </c>
    </row>
    <row r="65" spans="2:12" x14ac:dyDescent="0.25">
      <c r="B65" s="6"/>
      <c r="C65" s="23"/>
      <c r="D65" s="6"/>
      <c r="E65" s="6">
        <v>3214</v>
      </c>
      <c r="F65" s="29" t="s">
        <v>198</v>
      </c>
      <c r="G65" s="71">
        <v>165.9</v>
      </c>
      <c r="H65" s="71">
        <v>600</v>
      </c>
      <c r="I65" s="71">
        <v>0</v>
      </c>
      <c r="J65" s="75">
        <v>497.73</v>
      </c>
      <c r="K65" s="75">
        <v>300</v>
      </c>
      <c r="L65" s="75">
        <v>0</v>
      </c>
    </row>
    <row r="66" spans="2:12" x14ac:dyDescent="0.25">
      <c r="B66" s="6"/>
      <c r="C66" s="23"/>
      <c r="D66" s="6">
        <v>322</v>
      </c>
      <c r="E66" s="6"/>
      <c r="F66" s="29" t="s">
        <v>94</v>
      </c>
      <c r="G66" s="71">
        <f>SUM(G67:G72)</f>
        <v>37634.420000000006</v>
      </c>
      <c r="H66" s="71">
        <f>SUM(H67:H72)</f>
        <v>67178</v>
      </c>
      <c r="I66" s="71">
        <f>SUM(I67:I72)</f>
        <v>0</v>
      </c>
      <c r="J66" s="71">
        <f>SUM(J67:J72)</f>
        <v>59941.64</v>
      </c>
      <c r="K66" s="75">
        <v>159.27000000000001</v>
      </c>
      <c r="L66" s="75">
        <v>0</v>
      </c>
    </row>
    <row r="67" spans="2:12" x14ac:dyDescent="0.25">
      <c r="B67" s="6"/>
      <c r="C67" s="23"/>
      <c r="D67" s="6"/>
      <c r="E67" s="6">
        <v>3221</v>
      </c>
      <c r="F67" s="29" t="s">
        <v>88</v>
      </c>
      <c r="G67" s="71">
        <v>3621.98</v>
      </c>
      <c r="H67" s="71">
        <v>12700</v>
      </c>
      <c r="I67" s="71">
        <v>0</v>
      </c>
      <c r="J67" s="75">
        <v>5412.92</v>
      </c>
      <c r="K67" s="75">
        <v>149.44</v>
      </c>
      <c r="L67" s="75">
        <v>0</v>
      </c>
    </row>
    <row r="68" spans="2:12" x14ac:dyDescent="0.25">
      <c r="B68" s="6"/>
      <c r="C68" s="23"/>
      <c r="D68" s="6"/>
      <c r="E68" s="6">
        <v>3222</v>
      </c>
      <c r="F68" s="29" t="s">
        <v>89</v>
      </c>
      <c r="G68" s="71">
        <v>15614.42</v>
      </c>
      <c r="H68" s="71">
        <v>23426</v>
      </c>
      <c r="I68" s="71">
        <v>0</v>
      </c>
      <c r="J68" s="75">
        <v>38258.58</v>
      </c>
      <c r="K68" s="75">
        <v>245.02</v>
      </c>
      <c r="L68" s="75">
        <v>0</v>
      </c>
    </row>
    <row r="69" spans="2:12" x14ac:dyDescent="0.25">
      <c r="B69" s="6"/>
      <c r="C69" s="23"/>
      <c r="D69" s="6"/>
      <c r="E69" s="6">
        <v>3223</v>
      </c>
      <c r="F69" s="29" t="s">
        <v>90</v>
      </c>
      <c r="G69" s="71">
        <v>16857.07</v>
      </c>
      <c r="H69" s="71">
        <v>27700</v>
      </c>
      <c r="I69" s="71">
        <v>0</v>
      </c>
      <c r="J69" s="75">
        <v>13831.23</v>
      </c>
      <c r="K69" s="75">
        <v>82.05</v>
      </c>
      <c r="L69" s="75">
        <v>0</v>
      </c>
    </row>
    <row r="70" spans="2:12" ht="25.5" x14ac:dyDescent="0.25">
      <c r="B70" s="6"/>
      <c r="C70" s="23"/>
      <c r="D70" s="6"/>
      <c r="E70" s="6">
        <v>3224</v>
      </c>
      <c r="F70" s="29" t="s">
        <v>91</v>
      </c>
      <c r="G70" s="71">
        <v>623.76</v>
      </c>
      <c r="H70" s="71">
        <v>2650</v>
      </c>
      <c r="I70" s="71">
        <v>0</v>
      </c>
      <c r="J70" s="75">
        <v>1602.69</v>
      </c>
      <c r="K70" s="75">
        <v>256.94</v>
      </c>
      <c r="L70" s="75">
        <v>0</v>
      </c>
    </row>
    <row r="71" spans="2:12" x14ac:dyDescent="0.25">
      <c r="B71" s="6"/>
      <c r="C71" s="23"/>
      <c r="D71" s="7"/>
      <c r="E71" s="6">
        <v>3225</v>
      </c>
      <c r="F71" s="6" t="s">
        <v>92</v>
      </c>
      <c r="G71" s="71">
        <v>887.36</v>
      </c>
      <c r="H71" s="71">
        <v>420</v>
      </c>
      <c r="I71" s="71">
        <v>0</v>
      </c>
      <c r="J71" s="75">
        <v>222.39</v>
      </c>
      <c r="K71" s="75">
        <v>25.06</v>
      </c>
      <c r="L71" s="75">
        <v>0</v>
      </c>
    </row>
    <row r="72" spans="2:12" x14ac:dyDescent="0.25">
      <c r="B72" s="6"/>
      <c r="C72" s="6"/>
      <c r="D72" s="7"/>
      <c r="E72" s="7">
        <v>3227</v>
      </c>
      <c r="F72" s="7" t="s">
        <v>93</v>
      </c>
      <c r="G72" s="71">
        <v>29.83</v>
      </c>
      <c r="H72" s="71">
        <v>282</v>
      </c>
      <c r="I72" s="71">
        <v>0</v>
      </c>
      <c r="J72" s="75">
        <v>613.83000000000004</v>
      </c>
      <c r="K72" s="75">
        <v>2057.7600000000002</v>
      </c>
      <c r="L72" s="75">
        <v>0</v>
      </c>
    </row>
    <row r="73" spans="2:12" x14ac:dyDescent="0.25">
      <c r="B73" s="6"/>
      <c r="C73" s="6"/>
      <c r="D73" s="6">
        <v>323</v>
      </c>
      <c r="E73" s="6"/>
      <c r="F73" s="6" t="s">
        <v>197</v>
      </c>
      <c r="G73" s="71">
        <f>SUM(G74:G82)</f>
        <v>9311.24</v>
      </c>
      <c r="H73" s="71">
        <f>SUM(H74:H82)</f>
        <v>17291</v>
      </c>
      <c r="I73" s="71">
        <f>SUM(I74:I82)</f>
        <v>0</v>
      </c>
      <c r="J73" s="71">
        <f>SUM(J74:J82)</f>
        <v>8827.9500000000007</v>
      </c>
      <c r="K73" s="75">
        <v>94.8</v>
      </c>
      <c r="L73" s="75">
        <v>0</v>
      </c>
    </row>
    <row r="74" spans="2:12" x14ac:dyDescent="0.25">
      <c r="B74" s="6"/>
      <c r="C74" s="6"/>
      <c r="D74" s="7"/>
      <c r="E74" s="6">
        <v>3231</v>
      </c>
      <c r="F74" s="6" t="s">
        <v>95</v>
      </c>
      <c r="G74" s="71">
        <v>375.15</v>
      </c>
      <c r="H74" s="71">
        <v>1449</v>
      </c>
      <c r="I74" s="71">
        <v>0</v>
      </c>
      <c r="J74" s="75">
        <v>433.44</v>
      </c>
      <c r="K74" s="75">
        <v>115.54</v>
      </c>
      <c r="L74" s="75">
        <v>0</v>
      </c>
    </row>
    <row r="75" spans="2:12" x14ac:dyDescent="0.25">
      <c r="B75" s="6"/>
      <c r="C75" s="6"/>
      <c r="D75" s="7"/>
      <c r="E75" s="6">
        <v>3232</v>
      </c>
      <c r="F75" s="6" t="s">
        <v>96</v>
      </c>
      <c r="G75" s="71">
        <v>3490.61</v>
      </c>
      <c r="H75" s="71">
        <v>4250</v>
      </c>
      <c r="I75" s="71">
        <v>0</v>
      </c>
      <c r="J75" s="75">
        <v>950</v>
      </c>
      <c r="K75" s="75">
        <v>27.21</v>
      </c>
      <c r="L75" s="75">
        <v>0</v>
      </c>
    </row>
    <row r="76" spans="2:12" x14ac:dyDescent="0.25">
      <c r="B76" s="6"/>
      <c r="C76" s="6"/>
      <c r="D76" s="7"/>
      <c r="E76" s="6">
        <v>3233</v>
      </c>
      <c r="F76" s="6" t="s">
        <v>97</v>
      </c>
      <c r="G76" s="71">
        <v>31.85</v>
      </c>
      <c r="H76" s="71">
        <v>127</v>
      </c>
      <c r="I76" s="71">
        <v>0</v>
      </c>
      <c r="J76" s="75">
        <v>63.72</v>
      </c>
      <c r="K76" s="75">
        <v>200.06299999999999</v>
      </c>
      <c r="L76" s="75">
        <v>0</v>
      </c>
    </row>
    <row r="77" spans="2:12" x14ac:dyDescent="0.25">
      <c r="B77" s="6"/>
      <c r="C77" s="6"/>
      <c r="D77" s="7"/>
      <c r="E77" s="6">
        <v>3234</v>
      </c>
      <c r="F77" s="6" t="s">
        <v>98</v>
      </c>
      <c r="G77" s="71">
        <v>2072.92</v>
      </c>
      <c r="H77" s="71">
        <v>4422</v>
      </c>
      <c r="I77" s="71">
        <v>0</v>
      </c>
      <c r="J77" s="75">
        <v>2787.23</v>
      </c>
      <c r="K77" s="75">
        <v>134.46</v>
      </c>
      <c r="L77" s="75">
        <v>0</v>
      </c>
    </row>
    <row r="78" spans="2:12" x14ac:dyDescent="0.25">
      <c r="B78" s="6"/>
      <c r="C78" s="6"/>
      <c r="D78" s="7"/>
      <c r="E78" s="6">
        <v>3235</v>
      </c>
      <c r="F78" s="6" t="s">
        <v>99</v>
      </c>
      <c r="G78" s="71">
        <v>409.12</v>
      </c>
      <c r="H78" s="71">
        <v>1450</v>
      </c>
      <c r="I78" s="71">
        <v>0</v>
      </c>
      <c r="J78" s="75">
        <v>696.84</v>
      </c>
      <c r="K78" s="75">
        <v>170.32</v>
      </c>
      <c r="L78" s="75">
        <v>0</v>
      </c>
    </row>
    <row r="79" spans="2:12" x14ac:dyDescent="0.25">
      <c r="B79" s="6"/>
      <c r="C79" s="6"/>
      <c r="D79" s="7"/>
      <c r="E79" s="6">
        <v>3236</v>
      </c>
      <c r="F79" s="6" t="s">
        <v>100</v>
      </c>
      <c r="G79" s="71">
        <v>319.86</v>
      </c>
      <c r="H79" s="71">
        <v>1255</v>
      </c>
      <c r="I79" s="71">
        <v>0</v>
      </c>
      <c r="J79" s="75">
        <v>182.53</v>
      </c>
      <c r="K79" s="75">
        <v>57.06</v>
      </c>
      <c r="L79" s="75">
        <v>0</v>
      </c>
    </row>
    <row r="80" spans="2:12" x14ac:dyDescent="0.25">
      <c r="B80" s="6"/>
      <c r="C80" s="6"/>
      <c r="D80" s="7"/>
      <c r="E80" s="6">
        <v>3237</v>
      </c>
      <c r="F80" s="6" t="s">
        <v>101</v>
      </c>
      <c r="G80" s="71">
        <v>293.14999999999998</v>
      </c>
      <c r="H80" s="71">
        <v>889</v>
      </c>
      <c r="I80" s="71">
        <v>0</v>
      </c>
      <c r="J80" s="75">
        <v>740.77</v>
      </c>
      <c r="K80" s="75">
        <v>252.69</v>
      </c>
      <c r="L80" s="75">
        <v>0</v>
      </c>
    </row>
    <row r="81" spans="2:12" x14ac:dyDescent="0.25">
      <c r="B81" s="6"/>
      <c r="C81" s="6"/>
      <c r="D81" s="7"/>
      <c r="E81" s="6">
        <v>3238</v>
      </c>
      <c r="F81" s="6" t="s">
        <v>102</v>
      </c>
      <c r="G81" s="71">
        <v>878.37</v>
      </c>
      <c r="H81" s="71">
        <v>1299</v>
      </c>
      <c r="I81" s="71">
        <v>0</v>
      </c>
      <c r="J81" s="75">
        <v>2122.17</v>
      </c>
      <c r="K81" s="75">
        <v>241.6</v>
      </c>
      <c r="L81" s="75">
        <v>0</v>
      </c>
    </row>
    <row r="82" spans="2:12" x14ac:dyDescent="0.25">
      <c r="B82" s="6"/>
      <c r="C82" s="6"/>
      <c r="D82" s="7"/>
      <c r="E82" s="6">
        <v>3239</v>
      </c>
      <c r="F82" s="6" t="s">
        <v>103</v>
      </c>
      <c r="G82" s="71">
        <v>1440.21</v>
      </c>
      <c r="H82" s="71">
        <v>2150</v>
      </c>
      <c r="I82" s="71"/>
      <c r="J82" s="75">
        <v>851.25</v>
      </c>
      <c r="K82" s="75">
        <v>59.1</v>
      </c>
      <c r="L82" s="75">
        <v>0</v>
      </c>
    </row>
    <row r="83" spans="2:12" x14ac:dyDescent="0.25">
      <c r="B83" s="6"/>
      <c r="C83" s="6"/>
      <c r="D83" s="6">
        <v>324</v>
      </c>
      <c r="E83" s="6"/>
      <c r="F83" s="6" t="s">
        <v>196</v>
      </c>
      <c r="G83" s="71">
        <v>132.72</v>
      </c>
      <c r="H83" s="71">
        <v>0</v>
      </c>
      <c r="I83" s="71">
        <v>0</v>
      </c>
      <c r="J83" s="75">
        <v>0</v>
      </c>
      <c r="K83" s="75">
        <v>0</v>
      </c>
      <c r="L83" s="75">
        <v>0</v>
      </c>
    </row>
    <row r="84" spans="2:12" x14ac:dyDescent="0.25">
      <c r="B84" s="6"/>
      <c r="C84" s="6"/>
      <c r="D84" s="6">
        <v>329</v>
      </c>
      <c r="E84" s="6"/>
      <c r="F84" s="6" t="s">
        <v>195</v>
      </c>
      <c r="G84" s="71">
        <f>SUM(G85:G88)</f>
        <v>5802.84</v>
      </c>
      <c r="H84" s="71">
        <f>SUM(H85:H88)</f>
        <v>3668</v>
      </c>
      <c r="I84" s="71">
        <f>SUM(I85:I88)</f>
        <v>0</v>
      </c>
      <c r="J84" s="71">
        <f>SUM(J85:J88)</f>
        <v>2997.87</v>
      </c>
      <c r="K84" s="75">
        <v>51.66</v>
      </c>
      <c r="L84" s="75">
        <v>0</v>
      </c>
    </row>
    <row r="85" spans="2:12" x14ac:dyDescent="0.25">
      <c r="B85" s="6"/>
      <c r="C85" s="6"/>
      <c r="D85" s="6"/>
      <c r="E85" s="6">
        <v>3292</v>
      </c>
      <c r="F85" s="6" t="s">
        <v>104</v>
      </c>
      <c r="G85" s="71">
        <v>560.54</v>
      </c>
      <c r="H85" s="71">
        <v>638</v>
      </c>
      <c r="I85" s="71">
        <v>0</v>
      </c>
      <c r="J85" s="75">
        <v>568.84</v>
      </c>
      <c r="K85" s="75">
        <v>101.48</v>
      </c>
      <c r="L85" s="75">
        <v>0</v>
      </c>
    </row>
    <row r="86" spans="2:12" x14ac:dyDescent="0.25">
      <c r="B86" s="6"/>
      <c r="C86" s="6"/>
      <c r="D86" s="6"/>
      <c r="E86" s="6">
        <v>3294</v>
      </c>
      <c r="F86" s="6" t="s">
        <v>225</v>
      </c>
      <c r="G86" s="71">
        <v>119.45</v>
      </c>
      <c r="H86" s="71">
        <v>242</v>
      </c>
      <c r="I86" s="71">
        <v>0</v>
      </c>
      <c r="J86" s="75">
        <v>121.36</v>
      </c>
      <c r="K86" s="75">
        <v>101.59</v>
      </c>
      <c r="L86" s="75">
        <v>0</v>
      </c>
    </row>
    <row r="87" spans="2:12" x14ac:dyDescent="0.25">
      <c r="B87" s="6"/>
      <c r="C87" s="6"/>
      <c r="D87" s="6"/>
      <c r="E87" s="6">
        <v>3295</v>
      </c>
      <c r="F87" s="6" t="s">
        <v>105</v>
      </c>
      <c r="G87" s="71">
        <v>2783.21</v>
      </c>
      <c r="H87" s="71">
        <v>2125</v>
      </c>
      <c r="I87" s="71">
        <v>0</v>
      </c>
      <c r="J87" s="75">
        <v>824.43</v>
      </c>
      <c r="K87" s="75">
        <v>29.62</v>
      </c>
      <c r="L87" s="75">
        <v>0</v>
      </c>
    </row>
    <row r="88" spans="2:12" x14ac:dyDescent="0.25">
      <c r="B88" s="6"/>
      <c r="C88" s="6"/>
      <c r="D88" s="6"/>
      <c r="E88" s="6">
        <v>3299</v>
      </c>
      <c r="F88" s="6" t="s">
        <v>195</v>
      </c>
      <c r="G88" s="71">
        <v>2339.64</v>
      </c>
      <c r="H88" s="71">
        <v>663</v>
      </c>
      <c r="I88" s="71">
        <v>0</v>
      </c>
      <c r="J88" s="75">
        <v>1483.24</v>
      </c>
      <c r="K88" s="75">
        <v>63.39</v>
      </c>
      <c r="L88" s="75">
        <v>0</v>
      </c>
    </row>
    <row r="89" spans="2:12" x14ac:dyDescent="0.25">
      <c r="B89" s="6"/>
      <c r="C89" s="34">
        <v>34</v>
      </c>
      <c r="D89" s="23"/>
      <c r="E89" s="23"/>
      <c r="F89" s="23" t="s">
        <v>108</v>
      </c>
      <c r="G89" s="77">
        <f>G90</f>
        <v>267.09000000000003</v>
      </c>
      <c r="H89" s="77">
        <v>10</v>
      </c>
      <c r="I89" s="77">
        <v>0</v>
      </c>
      <c r="J89" s="77">
        <f>J90</f>
        <v>211.77</v>
      </c>
      <c r="K89" s="76">
        <f>SUM(J89/G89*100)</f>
        <v>79.287880489722568</v>
      </c>
      <c r="L89" s="76" t="e">
        <f>SUM(J89/I89*100)</f>
        <v>#DIV/0!</v>
      </c>
    </row>
    <row r="90" spans="2:12" x14ac:dyDescent="0.25">
      <c r="B90" s="6"/>
      <c r="C90" s="6"/>
      <c r="D90" s="6">
        <v>343</v>
      </c>
      <c r="E90" s="6"/>
      <c r="F90" s="6" t="s">
        <v>109</v>
      </c>
      <c r="G90" s="71">
        <f>SUM(G91:G94)</f>
        <v>267.09000000000003</v>
      </c>
      <c r="H90" s="71">
        <v>10</v>
      </c>
      <c r="I90" s="71">
        <f>SUM(I91:I94)</f>
        <v>0</v>
      </c>
      <c r="J90" s="71">
        <v>211.77</v>
      </c>
      <c r="K90" s="75">
        <v>79.290000000000006</v>
      </c>
      <c r="L90" s="75">
        <v>0</v>
      </c>
    </row>
    <row r="91" spans="2:12" x14ac:dyDescent="0.25">
      <c r="B91" s="6"/>
      <c r="C91" s="6"/>
      <c r="D91" s="6"/>
      <c r="E91" s="6">
        <v>3431</v>
      </c>
      <c r="F91" s="6" t="s">
        <v>106</v>
      </c>
      <c r="G91" s="71">
        <v>236.56</v>
      </c>
      <c r="H91" s="71">
        <v>10</v>
      </c>
      <c r="I91" s="71">
        <v>0</v>
      </c>
      <c r="J91" s="75">
        <v>0</v>
      </c>
      <c r="K91" s="75">
        <v>0</v>
      </c>
      <c r="L91" s="75">
        <v>0</v>
      </c>
    </row>
    <row r="92" spans="2:12" ht="25.5" x14ac:dyDescent="0.25">
      <c r="B92" s="6"/>
      <c r="C92" s="6"/>
      <c r="D92" s="6"/>
      <c r="E92" s="6">
        <v>3432</v>
      </c>
      <c r="F92" s="29" t="s">
        <v>194</v>
      </c>
      <c r="G92" s="71">
        <v>30.53</v>
      </c>
      <c r="H92" s="71">
        <v>0</v>
      </c>
      <c r="I92" s="71">
        <v>0</v>
      </c>
      <c r="J92" s="75">
        <v>0</v>
      </c>
      <c r="K92" s="75">
        <v>0</v>
      </c>
      <c r="L92" s="75">
        <v>0</v>
      </c>
    </row>
    <row r="93" spans="2:12" x14ac:dyDescent="0.25">
      <c r="B93" s="6"/>
      <c r="C93" s="6"/>
      <c r="D93" s="6"/>
      <c r="E93" s="6">
        <v>3433</v>
      </c>
      <c r="F93" s="29" t="s">
        <v>107</v>
      </c>
      <c r="G93" s="71">
        <v>0</v>
      </c>
      <c r="H93" s="71">
        <v>0</v>
      </c>
      <c r="I93" s="71">
        <v>0</v>
      </c>
      <c r="J93" s="75">
        <v>0</v>
      </c>
      <c r="K93" s="75">
        <v>0</v>
      </c>
      <c r="L93" s="75">
        <v>0</v>
      </c>
    </row>
    <row r="94" spans="2:12" x14ac:dyDescent="0.25">
      <c r="B94" s="6"/>
      <c r="C94" s="6"/>
      <c r="D94" s="6"/>
      <c r="E94" s="6">
        <v>3434</v>
      </c>
      <c r="F94" s="6" t="s">
        <v>193</v>
      </c>
      <c r="G94" s="71">
        <v>0</v>
      </c>
      <c r="H94" s="71">
        <v>0</v>
      </c>
      <c r="I94" s="71">
        <v>0</v>
      </c>
      <c r="J94" s="75">
        <v>0</v>
      </c>
      <c r="K94" s="75">
        <v>0</v>
      </c>
      <c r="L94" s="75">
        <v>0</v>
      </c>
    </row>
    <row r="95" spans="2:12" ht="25.5" x14ac:dyDescent="0.25">
      <c r="B95" s="6"/>
      <c r="C95" s="34">
        <v>37</v>
      </c>
      <c r="D95" s="34"/>
      <c r="E95" s="34"/>
      <c r="F95" s="82" t="s">
        <v>192</v>
      </c>
      <c r="G95" s="77">
        <f>G96</f>
        <v>0</v>
      </c>
      <c r="H95" s="77">
        <v>12500</v>
      </c>
      <c r="I95" s="77">
        <v>0</v>
      </c>
      <c r="J95" s="77">
        <f>J96</f>
        <v>0</v>
      </c>
      <c r="K95" s="81" t="e">
        <f>SUM(J95/G95*100)</f>
        <v>#DIV/0!</v>
      </c>
      <c r="L95" s="81" t="e">
        <f>SUM(J95/I95*100)</f>
        <v>#DIV/0!</v>
      </c>
    </row>
    <row r="96" spans="2:12" ht="25.5" x14ac:dyDescent="0.25">
      <c r="B96" s="6"/>
      <c r="C96" s="6"/>
      <c r="D96" s="6">
        <v>372</v>
      </c>
      <c r="E96" s="6"/>
      <c r="F96" s="29" t="s">
        <v>191</v>
      </c>
      <c r="G96" s="71">
        <f>G97</f>
        <v>0</v>
      </c>
      <c r="H96" s="71">
        <f>H97</f>
        <v>12500</v>
      </c>
      <c r="I96" s="71">
        <f>I97</f>
        <v>0</v>
      </c>
      <c r="J96" s="71">
        <f>J97</f>
        <v>0</v>
      </c>
      <c r="K96" s="75">
        <v>0</v>
      </c>
      <c r="L96" s="75">
        <v>0</v>
      </c>
    </row>
    <row r="97" spans="2:12" x14ac:dyDescent="0.25">
      <c r="B97" s="6"/>
      <c r="C97" s="6"/>
      <c r="D97" s="6"/>
      <c r="E97" s="6">
        <v>3722</v>
      </c>
      <c r="F97" s="29" t="s">
        <v>190</v>
      </c>
      <c r="G97" s="71">
        <v>0</v>
      </c>
      <c r="H97" s="71">
        <v>12500</v>
      </c>
      <c r="I97" s="71">
        <v>0</v>
      </c>
      <c r="J97" s="75">
        <v>0</v>
      </c>
      <c r="K97" s="75">
        <v>0</v>
      </c>
      <c r="L97" s="75">
        <v>0</v>
      </c>
    </row>
    <row r="98" spans="2:12" x14ac:dyDescent="0.25">
      <c r="B98" s="6"/>
      <c r="C98" s="34">
        <v>38</v>
      </c>
      <c r="D98" s="34"/>
      <c r="E98" s="34"/>
      <c r="F98" s="82" t="s">
        <v>189</v>
      </c>
      <c r="G98" s="77">
        <f>G99</f>
        <v>0</v>
      </c>
      <c r="H98" s="77">
        <f>H99</f>
        <v>0</v>
      </c>
      <c r="I98" s="77">
        <f>I99</f>
        <v>0</v>
      </c>
      <c r="J98" s="77">
        <f>J99</f>
        <v>686.16</v>
      </c>
      <c r="K98" s="81" t="e">
        <f>SUM(J98/G98*100)</f>
        <v>#DIV/0!</v>
      </c>
      <c r="L98" s="81" t="e">
        <f>SUM(J98/I98*100)</f>
        <v>#DIV/0!</v>
      </c>
    </row>
    <row r="99" spans="2:12" x14ac:dyDescent="0.25">
      <c r="B99" s="6"/>
      <c r="C99" s="6"/>
      <c r="D99" s="6">
        <v>381</v>
      </c>
      <c r="E99" s="6"/>
      <c r="F99" s="29" t="s">
        <v>188</v>
      </c>
      <c r="G99" s="71">
        <f>G100</f>
        <v>0</v>
      </c>
      <c r="H99" s="71">
        <v>0</v>
      </c>
      <c r="I99" s="71">
        <v>0</v>
      </c>
      <c r="J99" s="71">
        <f>J100</f>
        <v>686.16</v>
      </c>
      <c r="K99" s="75">
        <v>0</v>
      </c>
      <c r="L99" s="75">
        <v>0</v>
      </c>
    </row>
    <row r="100" spans="2:12" x14ac:dyDescent="0.25">
      <c r="B100" s="6"/>
      <c r="C100" s="6"/>
      <c r="D100" s="6"/>
      <c r="E100" s="6">
        <v>3812</v>
      </c>
      <c r="F100" s="29" t="s">
        <v>113</v>
      </c>
      <c r="G100" s="71">
        <v>0</v>
      </c>
      <c r="H100" s="71">
        <v>0</v>
      </c>
      <c r="I100" s="71">
        <v>0</v>
      </c>
      <c r="J100" s="75">
        <v>686.16</v>
      </c>
      <c r="K100" s="75">
        <v>0</v>
      </c>
      <c r="L100" s="75">
        <v>0</v>
      </c>
    </row>
    <row r="101" spans="2:12" x14ac:dyDescent="0.25">
      <c r="B101" s="8">
        <v>4</v>
      </c>
      <c r="C101" s="8"/>
      <c r="D101" s="8"/>
      <c r="E101" s="8"/>
      <c r="F101" s="80" t="s">
        <v>6</v>
      </c>
      <c r="G101" s="69">
        <f>G102</f>
        <v>0</v>
      </c>
      <c r="H101" s="69">
        <v>37906</v>
      </c>
      <c r="I101" s="69">
        <v>0</v>
      </c>
      <c r="J101" s="69">
        <f>J102</f>
        <v>220</v>
      </c>
      <c r="K101" s="76" t="e">
        <f>SUM(J101/G101*100)</f>
        <v>#DIV/0!</v>
      </c>
      <c r="L101" s="76" t="e">
        <f>SUM(J101/I101*100)</f>
        <v>#DIV/0!</v>
      </c>
    </row>
    <row r="102" spans="2:12" x14ac:dyDescent="0.25">
      <c r="B102" s="45"/>
      <c r="C102" s="79">
        <v>42</v>
      </c>
      <c r="D102" s="79"/>
      <c r="E102" s="79"/>
      <c r="F102" s="78" t="s">
        <v>187</v>
      </c>
      <c r="G102" s="77">
        <f>SUM(G103+G106)</f>
        <v>0</v>
      </c>
      <c r="H102" s="77">
        <v>4726</v>
      </c>
      <c r="I102" s="77">
        <v>0</v>
      </c>
      <c r="J102" s="77">
        <f>SUM(J103+J106)</f>
        <v>220</v>
      </c>
      <c r="K102" s="75">
        <v>0</v>
      </c>
      <c r="L102" s="75">
        <v>0</v>
      </c>
    </row>
    <row r="103" spans="2:12" x14ac:dyDescent="0.25">
      <c r="B103" s="45"/>
      <c r="C103" s="45"/>
      <c r="D103" s="6">
        <v>422</v>
      </c>
      <c r="E103" s="6"/>
      <c r="F103" s="6" t="s">
        <v>186</v>
      </c>
      <c r="G103" s="71">
        <f>SUM(G104:G105)</f>
        <v>0</v>
      </c>
      <c r="H103" s="71">
        <f>SUM(H104:H105)</f>
        <v>1000</v>
      </c>
      <c r="I103" s="71">
        <v>0</v>
      </c>
      <c r="J103" s="71">
        <f>SUM(J104:J105)</f>
        <v>220</v>
      </c>
      <c r="K103" s="76">
        <v>0</v>
      </c>
      <c r="L103" s="76">
        <v>0</v>
      </c>
    </row>
    <row r="104" spans="2:12" x14ac:dyDescent="0.25">
      <c r="B104" s="45"/>
      <c r="C104" s="45"/>
      <c r="D104" s="6"/>
      <c r="E104" s="6">
        <v>4221</v>
      </c>
      <c r="F104" s="6" t="s">
        <v>110</v>
      </c>
      <c r="G104" s="71">
        <v>0</v>
      </c>
      <c r="H104" s="71">
        <v>1000</v>
      </c>
      <c r="I104" s="72">
        <v>0</v>
      </c>
      <c r="J104" s="75">
        <v>0</v>
      </c>
      <c r="K104" s="75">
        <v>0</v>
      </c>
      <c r="L104" s="76">
        <v>0</v>
      </c>
    </row>
    <row r="105" spans="2:12" x14ac:dyDescent="0.25">
      <c r="B105" s="45"/>
      <c r="C105" s="45"/>
      <c r="D105" s="6"/>
      <c r="E105" s="6">
        <v>4227</v>
      </c>
      <c r="F105" s="6" t="s">
        <v>111</v>
      </c>
      <c r="G105" s="71">
        <v>0</v>
      </c>
      <c r="H105" s="71">
        <v>0</v>
      </c>
      <c r="I105" s="72">
        <v>0</v>
      </c>
      <c r="J105" s="75">
        <v>220</v>
      </c>
      <c r="K105" s="75">
        <v>0</v>
      </c>
      <c r="L105" s="75">
        <v>0</v>
      </c>
    </row>
    <row r="106" spans="2:12" x14ac:dyDescent="0.25">
      <c r="B106" s="45"/>
      <c r="C106" s="45"/>
      <c r="D106" s="6">
        <v>424</v>
      </c>
      <c r="E106" s="6"/>
      <c r="F106" s="6" t="s">
        <v>185</v>
      </c>
      <c r="G106" s="71">
        <f>G107</f>
        <v>0</v>
      </c>
      <c r="H106" s="71">
        <f>H107</f>
        <v>3726</v>
      </c>
      <c r="I106" s="71">
        <v>0</v>
      </c>
      <c r="J106" s="71">
        <f>J107</f>
        <v>0</v>
      </c>
      <c r="K106" s="76">
        <v>0</v>
      </c>
      <c r="L106" s="75">
        <v>0</v>
      </c>
    </row>
    <row r="107" spans="2:12" x14ac:dyDescent="0.25">
      <c r="B107" s="45"/>
      <c r="C107" s="45"/>
      <c r="D107" s="6"/>
      <c r="E107" s="6">
        <v>4241</v>
      </c>
      <c r="F107" s="6" t="s">
        <v>184</v>
      </c>
      <c r="G107" s="71">
        <v>0</v>
      </c>
      <c r="H107" s="71">
        <v>3726</v>
      </c>
      <c r="I107" s="72">
        <v>0</v>
      </c>
      <c r="J107" s="75">
        <v>0</v>
      </c>
      <c r="K107" s="75">
        <v>0</v>
      </c>
      <c r="L107" s="75">
        <v>0</v>
      </c>
    </row>
    <row r="108" spans="2:12" x14ac:dyDescent="0.25">
      <c r="B108" s="45"/>
      <c r="C108" s="83">
        <v>45</v>
      </c>
      <c r="D108" s="6"/>
      <c r="E108" s="6">
        <v>4511</v>
      </c>
      <c r="F108" s="6" t="s">
        <v>112</v>
      </c>
      <c r="G108" s="71">
        <v>0</v>
      </c>
      <c r="H108" s="71">
        <v>33180</v>
      </c>
      <c r="I108" s="72">
        <v>0</v>
      </c>
      <c r="J108" s="75">
        <v>0</v>
      </c>
      <c r="K108" s="75">
        <v>0</v>
      </c>
      <c r="L108" s="75">
        <v>0</v>
      </c>
    </row>
    <row r="110" spans="2:12" ht="15" customHeight="1" x14ac:dyDescent="0.2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 x14ac:dyDescent="0.25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</row>
    <row r="112" spans="2:12" ht="4.5" customHeight="1" x14ac:dyDescent="0.25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</row>
  </sheetData>
  <protectedRanges>
    <protectedRange algorithmName="SHA-512" hashValue="R8frfBQ/MhInQYm+jLEgMwgPwCkrGPIUaxyIFLRSCn/+fIsUU6bmJDax/r7gTh2PEAEvgODYwg0rRRjqSM/oww==" saltValue="tbZzHO5lCNHCDH5y3XGZag==" spinCount="100000" sqref="F14" name="Range1_1"/>
    <protectedRange algorithmName="SHA-512" hashValue="R8frfBQ/MhInQYm+jLEgMwgPwCkrGPIUaxyIFLRSCn/+fIsUU6bmJDax/r7gTh2PEAEvgODYwg0rRRjqSM/oww==" saltValue="tbZzHO5lCNHCDH5y3XGZag==" spinCount="100000" sqref="F15" name="Range1_4"/>
    <protectedRange algorithmName="SHA-512" hashValue="R8frfBQ/MhInQYm+jLEgMwgPwCkrGPIUaxyIFLRSCn/+fIsUU6bmJDax/r7gTh2PEAEvgODYwg0rRRjqSM/oww==" saltValue="tbZzHO5lCNHCDH5y3XGZag==" spinCount="100000" sqref="F16" name="Range1_5"/>
    <protectedRange algorithmName="SHA-512" hashValue="R8frfBQ/MhInQYm+jLEgMwgPwCkrGPIUaxyIFLRSCn/+fIsUU6bmJDax/r7gTh2PEAEvgODYwg0rRRjqSM/oww==" saltValue="tbZzHO5lCNHCDH5y3XGZag==" spinCount="100000" sqref="E17:F18" name="Range1_9"/>
    <protectedRange algorithmName="SHA-512" hashValue="R8frfBQ/MhInQYm+jLEgMwgPwCkrGPIUaxyIFLRSCn/+fIsUU6bmJDax/r7gTh2PEAEvgODYwg0rRRjqSM/oww==" saltValue="tbZzHO5lCNHCDH5y3XGZag==" spinCount="100000" sqref="F19" name="Range1_11"/>
    <protectedRange algorithmName="SHA-512" hashValue="R8frfBQ/MhInQYm+jLEgMwgPwCkrGPIUaxyIFLRSCn/+fIsUU6bmJDax/r7gTh2PEAEvgODYwg0rRRjqSM/oww==" saltValue="tbZzHO5lCNHCDH5y3XGZag==" spinCount="100000" sqref="F20" name="Range1_12"/>
    <protectedRange algorithmName="SHA-512" hashValue="R8frfBQ/MhInQYm+jLEgMwgPwCkrGPIUaxyIFLRSCn/+fIsUU6bmJDax/r7gTh2PEAEvgODYwg0rRRjqSM/oww==" saltValue="tbZzHO5lCNHCDH5y3XGZag==" spinCount="100000" sqref="F21" name="Range1_13"/>
    <protectedRange algorithmName="SHA-512" hashValue="R8frfBQ/MhInQYm+jLEgMwgPwCkrGPIUaxyIFLRSCn/+fIsUU6bmJDax/r7gTh2PEAEvgODYwg0rRRjqSM/oww==" saltValue="tbZzHO5lCNHCDH5y3XGZag==" spinCount="100000" sqref="F22" name="Range1_14"/>
    <protectedRange algorithmName="SHA-512" hashValue="R8frfBQ/MhInQYm+jLEgMwgPwCkrGPIUaxyIFLRSCn/+fIsUU6bmJDax/r7gTh2PEAEvgODYwg0rRRjqSM/oww==" saltValue="tbZzHO5lCNHCDH5y3XGZag==" spinCount="100000" sqref="F23" name="Range1_15"/>
    <protectedRange algorithmName="SHA-512" hashValue="R8frfBQ/MhInQYm+jLEgMwgPwCkrGPIUaxyIFLRSCn/+fIsUU6bmJDax/r7gTh2PEAEvgODYwg0rRRjqSM/oww==" saltValue="tbZzHO5lCNHCDH5y3XGZag==" spinCount="100000" sqref="F24" name="Range1_16"/>
    <protectedRange algorithmName="SHA-512" hashValue="R8frfBQ/MhInQYm+jLEgMwgPwCkrGPIUaxyIFLRSCn/+fIsUU6bmJDax/r7gTh2PEAEvgODYwg0rRRjqSM/oww==" saltValue="tbZzHO5lCNHCDH5y3XGZag==" spinCount="100000" sqref="F25" name="Range1_17"/>
    <protectedRange algorithmName="SHA-512" hashValue="R8frfBQ/MhInQYm+jLEgMwgPwCkrGPIUaxyIFLRSCn/+fIsUU6bmJDax/r7gTh2PEAEvgODYwg0rRRjqSM/oww==" saltValue="tbZzHO5lCNHCDH5y3XGZag==" spinCount="100000" sqref="F26" name="Range1_18"/>
    <protectedRange algorithmName="SHA-512" hashValue="R8frfBQ/MhInQYm+jLEgMwgPwCkrGPIUaxyIFLRSCn/+fIsUU6bmJDax/r7gTh2PEAEvgODYwg0rRRjqSM/oww==" saltValue="tbZzHO5lCNHCDH5y3XGZag==" spinCount="100000" sqref="F27" name="Range1_19"/>
    <protectedRange algorithmName="SHA-512" hashValue="R8frfBQ/MhInQYm+jLEgMwgPwCkrGPIUaxyIFLRSCn/+fIsUU6bmJDax/r7gTh2PEAEvgODYwg0rRRjqSM/oww==" saltValue="tbZzHO5lCNHCDH5y3XGZag==" spinCount="100000" sqref="F28" name="Range1_20"/>
    <protectedRange algorithmName="SHA-512" hashValue="R8frfBQ/MhInQYm+jLEgMwgPwCkrGPIUaxyIFLRSCn/+fIsUU6bmJDax/r7gTh2PEAEvgODYwg0rRRjqSM/oww==" saltValue="tbZzHO5lCNHCDH5y3XGZag==" spinCount="100000" sqref="F29:F32" name="Range1_21"/>
    <protectedRange algorithmName="SHA-512" hashValue="R8frfBQ/MhInQYm+jLEgMwgPwCkrGPIUaxyIFLRSCn/+fIsUU6bmJDax/r7gTh2PEAEvgODYwg0rRRjqSM/oww==" saltValue="tbZzHO5lCNHCDH5y3XGZag==" spinCount="100000" sqref="F33:F35" name="Range1_22"/>
    <protectedRange algorithmName="SHA-512" hashValue="R8frfBQ/MhInQYm+jLEgMwgPwCkrGPIUaxyIFLRSCn/+fIsUU6bmJDax/r7gTh2PEAEvgODYwg0rRRjqSM/oww==" saltValue="tbZzHO5lCNHCDH5y3XGZag==" spinCount="100000" sqref="F36:F38 F41" name="Range1_23"/>
    <protectedRange algorithmName="SHA-512" hashValue="R8frfBQ/MhInQYm+jLEgMwgPwCkrGPIUaxyIFLRSCn/+fIsUU6bmJDax/r7gTh2PEAEvgODYwg0rRRjqSM/oww==" saltValue="tbZzHO5lCNHCDH5y3XGZag==" spinCount="100000" sqref="F39" name="Range1_24"/>
    <protectedRange algorithmName="SHA-512" hashValue="R8frfBQ/MhInQYm+jLEgMwgPwCkrGPIUaxyIFLRSCn/+fIsUU6bmJDax/r7gTh2PEAEvgODYwg0rRRjqSM/oww==" saltValue="tbZzHO5lCNHCDH5y3XGZag==" spinCount="100000" sqref="F40" name="Range1_26"/>
    <protectedRange algorithmName="SHA-512" hashValue="R8frfBQ/MhInQYm+jLEgMwgPwCkrGPIUaxyIFLRSCn/+fIsUU6bmJDax/r7gTh2PEAEvgODYwg0rRRjqSM/oww==" saltValue="tbZzHO5lCNHCDH5y3XGZag==" spinCount="100000" sqref="F44" name="Range1_28"/>
    <protectedRange algorithmName="SHA-512" hashValue="R8frfBQ/MhInQYm+jLEgMwgPwCkrGPIUaxyIFLRSCn/+fIsUU6bmJDax/r7gTh2PEAEvgODYwg0rRRjqSM/oww==" saltValue="tbZzHO5lCNHCDH5y3XGZag==" spinCount="100000" sqref="F45" name="Range1_29"/>
    <protectedRange algorithmName="SHA-512" hashValue="R8frfBQ/MhInQYm+jLEgMwgPwCkrGPIUaxyIFLRSCn/+fIsUU6bmJDax/r7gTh2PEAEvgODYwg0rRRjqSM/oww==" saltValue="tbZzHO5lCNHCDH5y3XGZag==" spinCount="100000" sqref="J38" name="Range1_33"/>
    <protectedRange algorithmName="SHA-512" hashValue="R8frfBQ/MhInQYm+jLEgMwgPwCkrGPIUaxyIFLRSCn/+fIsUU6bmJDax/r7gTh2PEAEvgODYwg0rRRjqSM/oww==" saltValue="tbZzHO5lCNHCDH5y3XGZag==" spinCount="100000" sqref="G20" name="Range1_34"/>
    <protectedRange algorithmName="SHA-512" hashValue="R8frfBQ/MhInQYm+jLEgMwgPwCkrGPIUaxyIFLRSCn/+fIsUU6bmJDax/r7gTh2PEAEvgODYwg0rRRjqSM/oww==" saltValue="tbZzHO5lCNHCDH5y3XGZag==" spinCount="100000" sqref="J20" name="Range1_35"/>
    <protectedRange algorithmName="SHA-512" hashValue="R8frfBQ/MhInQYm+jLEgMwgPwCkrGPIUaxyIFLRSCn/+fIsUU6bmJDax/r7gTh2PEAEvgODYwg0rRRjqSM/oww==" saltValue="tbZzHO5lCNHCDH5y3XGZag==" spinCount="100000" sqref="G17:G18" name="Range1_36"/>
    <protectedRange algorithmName="SHA-512" hashValue="R8frfBQ/MhInQYm+jLEgMwgPwCkrGPIUaxyIFLRSCn/+fIsUU6bmJDax/r7gTh2PEAEvgODYwg0rRRjqSM/oww==" saltValue="tbZzHO5lCNHCDH5y3XGZag==" spinCount="100000" sqref="J17:J18" name="Range1_38"/>
  </protectedRanges>
  <mergeCells count="7">
    <mergeCell ref="B2:L2"/>
    <mergeCell ref="B4:L4"/>
    <mergeCell ref="B6:L6"/>
    <mergeCell ref="B49:F49"/>
    <mergeCell ref="B9:F9"/>
    <mergeCell ref="B48:F48"/>
    <mergeCell ref="B8:F8"/>
  </mergeCells>
  <conditionalFormatting sqref="G17:G18">
    <cfRule type="cellIs" dxfId="4" priority="2" operator="lessThan">
      <formula>-0.001</formula>
    </cfRule>
  </conditionalFormatting>
  <conditionalFormatting sqref="G20">
    <cfRule type="cellIs" dxfId="3" priority="4" operator="lessThan">
      <formula>-0.001</formula>
    </cfRule>
  </conditionalFormatting>
  <conditionalFormatting sqref="J17:J18">
    <cfRule type="cellIs" dxfId="2" priority="1" operator="lessThan">
      <formula>0</formula>
    </cfRule>
  </conditionalFormatting>
  <conditionalFormatting sqref="J20">
    <cfRule type="cellIs" dxfId="1" priority="3" operator="lessThan">
      <formula>0</formula>
    </cfRule>
  </conditionalFormatting>
  <conditionalFormatting sqref="J38">
    <cfRule type="cellIs" dxfId="0" priority="5" operator="lessThan">
      <formula>0</formula>
    </cfRule>
  </conditionalFormatting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5"/>
  <sheetViews>
    <sheetView topLeftCell="A16" workbookViewId="0">
      <selection activeCell="B5" sqref="B5"/>
    </sheetView>
  </sheetViews>
  <sheetFormatPr defaultRowHeight="15" x14ac:dyDescent="0.25"/>
  <cols>
    <col min="2" max="2" width="43.140625" customWidth="1"/>
    <col min="3" max="6" width="25.28515625" customWidth="1"/>
    <col min="7" max="8" width="15.7109375" customWidth="1"/>
  </cols>
  <sheetData>
    <row r="1" spans="2:8" ht="18" x14ac:dyDescent="0.25">
      <c r="B1" s="18"/>
      <c r="C1" s="18"/>
      <c r="D1" s="18"/>
      <c r="E1" s="18"/>
      <c r="F1" s="3"/>
      <c r="G1" s="3"/>
      <c r="H1" s="3"/>
    </row>
    <row r="2" spans="2:8" ht="15.75" customHeight="1" x14ac:dyDescent="0.25">
      <c r="B2" s="119" t="s">
        <v>35</v>
      </c>
      <c r="C2" s="119"/>
      <c r="D2" s="119"/>
      <c r="E2" s="119"/>
      <c r="F2" s="119"/>
      <c r="G2" s="119"/>
      <c r="H2" s="119"/>
    </row>
    <row r="3" spans="2:8" ht="18" x14ac:dyDescent="0.25">
      <c r="B3" s="18"/>
      <c r="C3" s="18"/>
      <c r="D3" s="18"/>
      <c r="E3" s="18"/>
      <c r="F3" s="3"/>
      <c r="G3" s="3"/>
      <c r="H3" s="3"/>
    </row>
    <row r="4" spans="2:8" ht="25.5" x14ac:dyDescent="0.25">
      <c r="B4" s="40" t="s">
        <v>7</v>
      </c>
      <c r="C4" s="40" t="s">
        <v>58</v>
      </c>
      <c r="D4" s="40" t="s">
        <v>48</v>
      </c>
      <c r="E4" s="40" t="s">
        <v>45</v>
      </c>
      <c r="F4" s="40" t="s">
        <v>59</v>
      </c>
      <c r="G4" s="40" t="s">
        <v>16</v>
      </c>
      <c r="H4" s="40" t="s">
        <v>46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18</v>
      </c>
      <c r="H5" s="40" t="s">
        <v>19</v>
      </c>
    </row>
    <row r="6" spans="2:8" x14ac:dyDescent="0.25">
      <c r="B6" s="5" t="s">
        <v>34</v>
      </c>
      <c r="C6" s="47">
        <f>SUM(C7+C9+C11+C13+C17+C19)</f>
        <v>409557</v>
      </c>
      <c r="D6" s="47">
        <f t="shared" ref="D6" si="0">SUM(D7+D9+D11+D13+D17+D19)</f>
        <v>1022646</v>
      </c>
      <c r="E6" s="47">
        <f t="shared" ref="E6:F6" si="1">SUM(E7+E9+E11+E13+E17+E19)</f>
        <v>0</v>
      </c>
      <c r="F6" s="47">
        <f t="shared" si="1"/>
        <v>482702.27</v>
      </c>
      <c r="G6" s="46">
        <f>SUM(F6/C6)*100</f>
        <v>117.85960684349189</v>
      </c>
      <c r="H6" s="46">
        <f>SUM(F6/D6)*100</f>
        <v>47.201306219356454</v>
      </c>
    </row>
    <row r="7" spans="2:8" x14ac:dyDescent="0.25">
      <c r="B7" s="5" t="s">
        <v>32</v>
      </c>
      <c r="C7" s="47">
        <f>SUM(C8)</f>
        <v>40771.230000000003</v>
      </c>
      <c r="D7" s="47">
        <f t="shared" ref="D7:F7" si="2">SUM(D8)</f>
        <v>82164</v>
      </c>
      <c r="E7" s="47">
        <f t="shared" si="2"/>
        <v>0</v>
      </c>
      <c r="F7" s="47">
        <f t="shared" si="2"/>
        <v>60904.29</v>
      </c>
      <c r="G7" s="46">
        <f t="shared" ref="G7:G35" si="3">SUM(F7/C7)*100</f>
        <v>149.3805558478368</v>
      </c>
      <c r="H7" s="46">
        <f t="shared" ref="H7:H35" si="4">SUM(F7/D7)*100</f>
        <v>74.125273842558784</v>
      </c>
    </row>
    <row r="8" spans="2:8" x14ac:dyDescent="0.25">
      <c r="B8" s="32" t="s">
        <v>31</v>
      </c>
      <c r="C8" s="47">
        <v>40771.230000000003</v>
      </c>
      <c r="D8" s="47">
        <v>82164</v>
      </c>
      <c r="E8" s="47">
        <v>0</v>
      </c>
      <c r="F8" s="46">
        <v>60904.29</v>
      </c>
      <c r="G8" s="46">
        <f t="shared" si="3"/>
        <v>149.3805558478368</v>
      </c>
      <c r="H8" s="46">
        <f t="shared" si="4"/>
        <v>74.125273842558784</v>
      </c>
    </row>
    <row r="9" spans="2:8" x14ac:dyDescent="0.25">
      <c r="B9" s="5" t="s">
        <v>27</v>
      </c>
      <c r="C9" s="47">
        <f>SUM(C10)</f>
        <v>0</v>
      </c>
      <c r="D9" s="47">
        <f t="shared" ref="D9:F9" si="5">SUM(D10)</f>
        <v>850</v>
      </c>
      <c r="E9" s="47">
        <f t="shared" si="5"/>
        <v>0</v>
      </c>
      <c r="F9" s="47">
        <f t="shared" si="5"/>
        <v>944.73</v>
      </c>
      <c r="G9" s="46" t="e">
        <f t="shared" si="3"/>
        <v>#DIV/0!</v>
      </c>
      <c r="H9" s="46">
        <f t="shared" si="4"/>
        <v>111.14470588235295</v>
      </c>
    </row>
    <row r="10" spans="2:8" x14ac:dyDescent="0.25">
      <c r="B10" s="30" t="s">
        <v>26</v>
      </c>
      <c r="C10" s="47">
        <v>0</v>
      </c>
      <c r="D10" s="47">
        <v>850</v>
      </c>
      <c r="E10" s="47">
        <v>0</v>
      </c>
      <c r="F10" s="46">
        <v>944.73</v>
      </c>
      <c r="G10" s="46" t="e">
        <f t="shared" si="3"/>
        <v>#DIV/0!</v>
      </c>
      <c r="H10" s="46">
        <f t="shared" si="4"/>
        <v>111.14470588235295</v>
      </c>
    </row>
    <row r="11" spans="2:8" x14ac:dyDescent="0.25">
      <c r="B11" s="5" t="s">
        <v>118</v>
      </c>
      <c r="C11" s="47">
        <f>SUM(C12)</f>
        <v>3877.21</v>
      </c>
      <c r="D11" s="47">
        <f t="shared" ref="D11:F11" si="6">SUM(D12)</f>
        <v>7000</v>
      </c>
      <c r="E11" s="47">
        <f t="shared" si="6"/>
        <v>0</v>
      </c>
      <c r="F11" s="47">
        <f t="shared" si="6"/>
        <v>1709.79</v>
      </c>
      <c r="G11" s="46">
        <f t="shared" si="3"/>
        <v>44.098462554259378</v>
      </c>
      <c r="H11" s="46">
        <f t="shared" si="4"/>
        <v>24.425571428571427</v>
      </c>
    </row>
    <row r="12" spans="2:8" x14ac:dyDescent="0.25">
      <c r="B12" s="30" t="s">
        <v>119</v>
      </c>
      <c r="C12" s="47">
        <v>3877.21</v>
      </c>
      <c r="D12" s="53">
        <v>7000</v>
      </c>
      <c r="E12" s="53">
        <v>0</v>
      </c>
      <c r="F12" s="46">
        <v>1709.79</v>
      </c>
      <c r="G12" s="46">
        <f t="shared" si="3"/>
        <v>44.098462554259378</v>
      </c>
      <c r="H12" s="46">
        <f t="shared" si="4"/>
        <v>24.425571428571427</v>
      </c>
    </row>
    <row r="13" spans="2:8" x14ac:dyDescent="0.25">
      <c r="B13" s="5" t="s">
        <v>120</v>
      </c>
      <c r="C13" s="47">
        <f>SUM(C14:C16)</f>
        <v>363990.12</v>
      </c>
      <c r="D13" s="47">
        <f t="shared" ref="D13" si="7">SUM(D14:D16)</f>
        <v>931732</v>
      </c>
      <c r="E13" s="47">
        <f t="shared" ref="E13:F13" si="8">SUM(E14:E16)</f>
        <v>0</v>
      </c>
      <c r="F13" s="47">
        <f t="shared" si="8"/>
        <v>418612.66000000003</v>
      </c>
      <c r="G13" s="46">
        <f t="shared" si="3"/>
        <v>115.00659962968227</v>
      </c>
      <c r="H13" s="46">
        <f t="shared" si="4"/>
        <v>44.928440796280476</v>
      </c>
    </row>
    <row r="14" spans="2:8" x14ac:dyDescent="0.25">
      <c r="B14" s="30" t="s">
        <v>121</v>
      </c>
      <c r="C14" s="47">
        <v>0</v>
      </c>
      <c r="D14" s="53">
        <v>13272</v>
      </c>
      <c r="E14" s="53">
        <v>0</v>
      </c>
      <c r="F14" s="46">
        <v>28756.53</v>
      </c>
      <c r="G14" s="46" t="e">
        <f t="shared" si="3"/>
        <v>#DIV/0!</v>
      </c>
      <c r="H14" s="46">
        <f t="shared" si="4"/>
        <v>216.67066003616634</v>
      </c>
    </row>
    <row r="15" spans="2:8" x14ac:dyDescent="0.25">
      <c r="B15" s="30" t="s">
        <v>122</v>
      </c>
      <c r="C15" s="47">
        <v>363990.12</v>
      </c>
      <c r="D15" s="53">
        <v>918460</v>
      </c>
      <c r="E15" s="53">
        <v>0</v>
      </c>
      <c r="F15" s="46">
        <v>389856.13</v>
      </c>
      <c r="G15" s="46">
        <f t="shared" si="3"/>
        <v>107.10623958694264</v>
      </c>
      <c r="H15" s="46">
        <f t="shared" si="4"/>
        <v>42.446718419963851</v>
      </c>
    </row>
    <row r="16" spans="2:8" x14ac:dyDescent="0.25">
      <c r="B16" s="30" t="s">
        <v>123</v>
      </c>
      <c r="C16" s="47">
        <v>0</v>
      </c>
      <c r="D16" s="53">
        <v>0</v>
      </c>
      <c r="E16" s="53">
        <v>0</v>
      </c>
      <c r="F16" s="46">
        <v>0</v>
      </c>
      <c r="G16" s="46" t="e">
        <f t="shared" si="3"/>
        <v>#DIV/0!</v>
      </c>
      <c r="H16" s="46" t="e">
        <f t="shared" si="4"/>
        <v>#DIV/0!</v>
      </c>
    </row>
    <row r="17" spans="2:13" x14ac:dyDescent="0.25">
      <c r="B17" s="5" t="s">
        <v>124</v>
      </c>
      <c r="C17" s="47">
        <f>SUM(C18)</f>
        <v>918.44</v>
      </c>
      <c r="D17" s="47">
        <f t="shared" ref="D17:F17" si="9">SUM(D18)</f>
        <v>900</v>
      </c>
      <c r="E17" s="47">
        <f t="shared" si="9"/>
        <v>0</v>
      </c>
      <c r="F17" s="47">
        <f t="shared" si="9"/>
        <v>530.79999999999995</v>
      </c>
      <c r="G17" s="46">
        <f t="shared" si="3"/>
        <v>57.793650102347449</v>
      </c>
      <c r="H17" s="46">
        <f t="shared" si="4"/>
        <v>58.977777777777774</v>
      </c>
      <c r="J17" s="54"/>
    </row>
    <row r="18" spans="2:13" x14ac:dyDescent="0.25">
      <c r="B18" s="30" t="s">
        <v>125</v>
      </c>
      <c r="C18" s="47">
        <v>918.44</v>
      </c>
      <c r="D18" s="53">
        <v>900</v>
      </c>
      <c r="E18" s="53">
        <v>0</v>
      </c>
      <c r="F18" s="46">
        <v>530.79999999999995</v>
      </c>
      <c r="G18" s="46">
        <f t="shared" si="3"/>
        <v>57.793650102347449</v>
      </c>
      <c r="H18" s="46">
        <f t="shared" si="4"/>
        <v>58.977777777777774</v>
      </c>
    </row>
    <row r="19" spans="2:13" ht="15" customHeight="1" x14ac:dyDescent="0.25">
      <c r="B19" s="5" t="s">
        <v>126</v>
      </c>
      <c r="C19" s="47">
        <f>SUM(C20)</f>
        <v>0</v>
      </c>
      <c r="D19" s="47">
        <f t="shared" ref="D19:F19" si="10">SUM(D20)</f>
        <v>0</v>
      </c>
      <c r="E19" s="47">
        <f t="shared" si="10"/>
        <v>0</v>
      </c>
      <c r="F19" s="47">
        <f t="shared" si="10"/>
        <v>0</v>
      </c>
      <c r="G19" s="46" t="e">
        <f t="shared" si="3"/>
        <v>#DIV/0!</v>
      </c>
      <c r="H19" s="46" t="e">
        <f t="shared" si="4"/>
        <v>#DIV/0!</v>
      </c>
    </row>
    <row r="20" spans="2:13" x14ac:dyDescent="0.25">
      <c r="B20" s="30" t="s">
        <v>127</v>
      </c>
      <c r="C20" s="47">
        <v>0</v>
      </c>
      <c r="D20" s="53">
        <v>0</v>
      </c>
      <c r="E20" s="53">
        <v>0</v>
      </c>
      <c r="F20" s="46">
        <v>0</v>
      </c>
      <c r="G20" s="46" t="e">
        <f t="shared" si="3"/>
        <v>#DIV/0!</v>
      </c>
      <c r="H20" s="46" t="e">
        <f t="shared" si="4"/>
        <v>#DIV/0!</v>
      </c>
    </row>
    <row r="21" spans="2:13" ht="15.75" customHeight="1" x14ac:dyDescent="0.25">
      <c r="B21" s="5" t="s">
        <v>33</v>
      </c>
      <c r="C21" s="47">
        <f>SUM(C22+C24+C26+C28+C32+C34)</f>
        <v>418259</v>
      </c>
      <c r="D21" s="47">
        <f t="shared" ref="D21" si="11">SUM(D22+D24+D26+D28+D32+D34)</f>
        <v>1025238</v>
      </c>
      <c r="E21" s="47">
        <f t="shared" ref="E21:F21" si="12">SUM(E22+E24+E26+E28+E32+E34)</f>
        <v>0</v>
      </c>
      <c r="F21" s="47">
        <f t="shared" si="12"/>
        <v>467511.8</v>
      </c>
      <c r="G21" s="46">
        <f t="shared" si="3"/>
        <v>111.77567009914908</v>
      </c>
      <c r="H21" s="46">
        <f t="shared" si="4"/>
        <v>45.600319145408186</v>
      </c>
    </row>
    <row r="22" spans="2:13" ht="15.75" customHeight="1" x14ac:dyDescent="0.25">
      <c r="B22" s="5" t="s">
        <v>32</v>
      </c>
      <c r="C22" s="47">
        <f>SUM(C23)</f>
        <v>39782.19</v>
      </c>
      <c r="D22" s="47">
        <f t="shared" ref="D22:E22" si="13">SUM(D23)</f>
        <v>119735</v>
      </c>
      <c r="E22" s="47">
        <f t="shared" si="13"/>
        <v>0</v>
      </c>
      <c r="F22" s="47">
        <f t="shared" ref="F22" si="14">SUM(F23)</f>
        <v>53255.71</v>
      </c>
      <c r="G22" s="46">
        <f t="shared" si="3"/>
        <v>133.86822093001916</v>
      </c>
      <c r="H22" s="46">
        <f t="shared" si="4"/>
        <v>44.477980540359965</v>
      </c>
    </row>
    <row r="23" spans="2:13" x14ac:dyDescent="0.25">
      <c r="B23" s="32" t="s">
        <v>31</v>
      </c>
      <c r="C23" s="47">
        <v>39782.19</v>
      </c>
      <c r="D23" s="47">
        <v>119735</v>
      </c>
      <c r="E23" s="47">
        <v>0</v>
      </c>
      <c r="F23" s="46">
        <v>53255.71</v>
      </c>
      <c r="G23" s="46">
        <f t="shared" si="3"/>
        <v>133.86822093001916</v>
      </c>
      <c r="H23" s="46">
        <f t="shared" si="4"/>
        <v>44.477980540359965</v>
      </c>
    </row>
    <row r="24" spans="2:13" x14ac:dyDescent="0.25">
      <c r="B24" s="5" t="s">
        <v>27</v>
      </c>
      <c r="C24" s="47">
        <f>SUM(C25)</f>
        <v>0</v>
      </c>
      <c r="D24" s="47">
        <f t="shared" ref="D24:E24" si="15">SUM(D25)</f>
        <v>850</v>
      </c>
      <c r="E24" s="47">
        <f t="shared" si="15"/>
        <v>0</v>
      </c>
      <c r="F24" s="47">
        <f t="shared" ref="F24" si="16">SUM(F25)</f>
        <v>590.34</v>
      </c>
      <c r="G24" s="46" t="e">
        <f t="shared" si="3"/>
        <v>#DIV/0!</v>
      </c>
      <c r="H24" s="46">
        <f t="shared" si="4"/>
        <v>69.451764705882354</v>
      </c>
      <c r="M24" t="s">
        <v>76</v>
      </c>
    </row>
    <row r="25" spans="2:13" x14ac:dyDescent="0.25">
      <c r="B25" s="30" t="s">
        <v>26</v>
      </c>
      <c r="C25" s="47">
        <v>0</v>
      </c>
      <c r="D25" s="47">
        <v>850</v>
      </c>
      <c r="E25" s="47">
        <v>0</v>
      </c>
      <c r="F25" s="46">
        <v>590.34</v>
      </c>
      <c r="G25" s="46" t="e">
        <f t="shared" si="3"/>
        <v>#DIV/0!</v>
      </c>
      <c r="H25" s="46">
        <f t="shared" si="4"/>
        <v>69.451764705882354</v>
      </c>
    </row>
    <row r="26" spans="2:13" x14ac:dyDescent="0.25">
      <c r="B26" s="5" t="s">
        <v>118</v>
      </c>
      <c r="C26" s="47">
        <f>SUM(C27)</f>
        <v>15614.16</v>
      </c>
      <c r="D26" s="47">
        <f t="shared" ref="D26:E26" si="17">SUM(D27)</f>
        <v>21350</v>
      </c>
      <c r="E26" s="47">
        <f t="shared" si="17"/>
        <v>0</v>
      </c>
      <c r="F26" s="47">
        <f t="shared" ref="F26" si="18">SUM(F27)</f>
        <v>59.25</v>
      </c>
      <c r="G26" s="46">
        <f t="shared" si="3"/>
        <v>0.37946325642878004</v>
      </c>
      <c r="H26" s="46">
        <f t="shared" si="4"/>
        <v>0.27751756440281028</v>
      </c>
    </row>
    <row r="27" spans="2:13" x14ac:dyDescent="0.25">
      <c r="B27" s="30" t="s">
        <v>119</v>
      </c>
      <c r="C27" s="47">
        <v>15614.16</v>
      </c>
      <c r="D27" s="53">
        <v>21350</v>
      </c>
      <c r="E27" s="53">
        <v>0</v>
      </c>
      <c r="F27" s="46">
        <v>59.25</v>
      </c>
      <c r="G27" s="46">
        <f t="shared" si="3"/>
        <v>0.37946325642878004</v>
      </c>
      <c r="H27" s="46">
        <f t="shared" si="4"/>
        <v>0.27751756440281028</v>
      </c>
    </row>
    <row r="28" spans="2:13" x14ac:dyDescent="0.25">
      <c r="B28" s="5" t="s">
        <v>120</v>
      </c>
      <c r="C28" s="47">
        <f>SUM(C29:C31)</f>
        <v>362862.65</v>
      </c>
      <c r="D28" s="47">
        <f t="shared" ref="D28:E28" si="19">SUM(D29:D31)</f>
        <v>882403</v>
      </c>
      <c r="E28" s="47">
        <f t="shared" si="19"/>
        <v>0</v>
      </c>
      <c r="F28" s="47">
        <f t="shared" ref="F28" si="20">SUM(F29:F31)</f>
        <v>413286.5</v>
      </c>
      <c r="G28" s="46">
        <f t="shared" si="3"/>
        <v>113.89612571037553</v>
      </c>
      <c r="H28" s="46">
        <f t="shared" si="4"/>
        <v>46.836479477064337</v>
      </c>
    </row>
    <row r="29" spans="2:13" x14ac:dyDescent="0.25">
      <c r="B29" s="30" t="s">
        <v>121</v>
      </c>
      <c r="C29" s="47">
        <v>0</v>
      </c>
      <c r="D29" s="53">
        <v>13272</v>
      </c>
      <c r="E29" s="53">
        <v>0</v>
      </c>
      <c r="F29" s="46">
        <v>29442.69</v>
      </c>
      <c r="G29" s="46" t="e">
        <f t="shared" si="3"/>
        <v>#DIV/0!</v>
      </c>
      <c r="H29" s="46">
        <f t="shared" si="4"/>
        <v>221.8406419529837</v>
      </c>
    </row>
    <row r="30" spans="2:13" x14ac:dyDescent="0.25">
      <c r="B30" s="30" t="s">
        <v>122</v>
      </c>
      <c r="C30" s="47">
        <v>362862.65</v>
      </c>
      <c r="D30" s="53">
        <v>869131</v>
      </c>
      <c r="E30" s="53">
        <v>0</v>
      </c>
      <c r="F30" s="46">
        <v>383843.81</v>
      </c>
      <c r="G30" s="46">
        <f t="shared" si="3"/>
        <v>105.78212169260186</v>
      </c>
      <c r="H30" s="46">
        <f t="shared" si="4"/>
        <v>44.164091489085074</v>
      </c>
    </row>
    <row r="31" spans="2:13" x14ac:dyDescent="0.25">
      <c r="B31" s="30" t="s">
        <v>123</v>
      </c>
      <c r="C31" s="47">
        <v>0</v>
      </c>
      <c r="D31" s="53">
        <v>0</v>
      </c>
      <c r="E31" s="53">
        <v>0</v>
      </c>
      <c r="F31" s="46">
        <v>0</v>
      </c>
      <c r="G31" s="46" t="e">
        <f t="shared" si="3"/>
        <v>#DIV/0!</v>
      </c>
      <c r="H31" s="46" t="e">
        <f t="shared" si="4"/>
        <v>#DIV/0!</v>
      </c>
    </row>
    <row r="32" spans="2:13" x14ac:dyDescent="0.25">
      <c r="B32" s="5" t="s">
        <v>124</v>
      </c>
      <c r="C32" s="47">
        <f>SUM(C33)</f>
        <v>0</v>
      </c>
      <c r="D32" s="47">
        <f t="shared" ref="D32:E32" si="21">SUM(D33)</f>
        <v>900</v>
      </c>
      <c r="E32" s="47">
        <f t="shared" si="21"/>
        <v>0</v>
      </c>
      <c r="F32" s="47">
        <f t="shared" ref="F32" si="22">SUM(F33)</f>
        <v>320</v>
      </c>
      <c r="G32" s="46" t="e">
        <f t="shared" si="3"/>
        <v>#DIV/0!</v>
      </c>
      <c r="H32" s="46">
        <f t="shared" si="4"/>
        <v>35.555555555555557</v>
      </c>
    </row>
    <row r="33" spans="2:8" x14ac:dyDescent="0.25">
      <c r="B33" s="30" t="s">
        <v>125</v>
      </c>
      <c r="C33" s="47">
        <v>0</v>
      </c>
      <c r="D33" s="53">
        <v>900</v>
      </c>
      <c r="E33" s="53">
        <v>0</v>
      </c>
      <c r="F33" s="46">
        <v>320</v>
      </c>
      <c r="G33" s="46" t="e">
        <f t="shared" si="3"/>
        <v>#DIV/0!</v>
      </c>
      <c r="H33" s="46">
        <f t="shared" si="4"/>
        <v>35.555555555555557</v>
      </c>
    </row>
    <row r="34" spans="2:8" x14ac:dyDescent="0.25">
      <c r="B34" s="5" t="s">
        <v>126</v>
      </c>
      <c r="C34" s="47">
        <f>SUM(C35)</f>
        <v>0</v>
      </c>
      <c r="D34" s="47">
        <f t="shared" ref="D34:E34" si="23">SUM(D35)</f>
        <v>0</v>
      </c>
      <c r="E34" s="47">
        <f t="shared" si="23"/>
        <v>0</v>
      </c>
      <c r="F34" s="47">
        <f t="shared" ref="F34" si="24">SUM(F35)</f>
        <v>0</v>
      </c>
      <c r="G34" s="46" t="e">
        <f t="shared" si="3"/>
        <v>#DIV/0!</v>
      </c>
      <c r="H34" s="46" t="e">
        <f t="shared" si="4"/>
        <v>#DIV/0!</v>
      </c>
    </row>
    <row r="35" spans="2:8" x14ac:dyDescent="0.25">
      <c r="B35" s="30" t="s">
        <v>127</v>
      </c>
      <c r="C35" s="46">
        <v>0</v>
      </c>
      <c r="D35" s="55">
        <v>0</v>
      </c>
      <c r="E35" s="55">
        <v>0</v>
      </c>
      <c r="F35" s="46">
        <v>0</v>
      </c>
      <c r="G35" s="46" t="e">
        <f t="shared" si="3"/>
        <v>#DIV/0!</v>
      </c>
      <c r="H35" s="46" t="e">
        <f t="shared" si="4"/>
        <v>#DIV/0!</v>
      </c>
    </row>
  </sheetData>
  <mergeCells count="1">
    <mergeCell ref="B2:H2"/>
  </mergeCells>
  <pageMargins left="0.7" right="0.7" top="0.75" bottom="0.75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workbookViewId="0">
      <selection activeCell="B3" sqref="B3"/>
    </sheetView>
  </sheetViews>
  <sheetFormatPr defaultRowHeight="15" x14ac:dyDescent="0.25"/>
  <cols>
    <col min="2" max="2" width="43.140625" customWidth="1"/>
    <col min="3" max="6" width="25.28515625" customWidth="1"/>
    <col min="7" max="8" width="15.7109375" customWidth="1"/>
  </cols>
  <sheetData>
    <row r="1" spans="2:8" ht="18" x14ac:dyDescent="0.25">
      <c r="B1" s="18"/>
      <c r="C1" s="18"/>
      <c r="D1" s="18"/>
      <c r="E1" s="18"/>
      <c r="F1" s="3"/>
      <c r="G1" s="3"/>
      <c r="H1" s="3"/>
    </row>
    <row r="2" spans="2:8" ht="15.75" customHeight="1" x14ac:dyDescent="0.25">
      <c r="B2" s="119" t="s">
        <v>42</v>
      </c>
      <c r="C2" s="119"/>
      <c r="D2" s="119"/>
      <c r="E2" s="119"/>
      <c r="F2" s="119"/>
      <c r="G2" s="119"/>
      <c r="H2" s="119"/>
    </row>
    <row r="3" spans="2:8" ht="18" x14ac:dyDescent="0.25">
      <c r="B3" s="18"/>
      <c r="C3" s="18"/>
      <c r="D3" s="18"/>
      <c r="E3" s="18"/>
      <c r="F3" s="3"/>
      <c r="G3" s="3"/>
      <c r="H3" s="3"/>
    </row>
    <row r="4" spans="2:8" ht="25.5" x14ac:dyDescent="0.25">
      <c r="B4" s="40" t="s">
        <v>7</v>
      </c>
      <c r="C4" s="40" t="s">
        <v>67</v>
      </c>
      <c r="D4" s="40" t="s">
        <v>48</v>
      </c>
      <c r="E4" s="40" t="s">
        <v>45</v>
      </c>
      <c r="F4" s="40" t="s">
        <v>68</v>
      </c>
      <c r="G4" s="40" t="s">
        <v>16</v>
      </c>
      <c r="H4" s="40" t="s">
        <v>46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18</v>
      </c>
      <c r="H5" s="40" t="s">
        <v>19</v>
      </c>
    </row>
    <row r="6" spans="2:8" ht="15.75" customHeight="1" x14ac:dyDescent="0.25">
      <c r="B6" s="5" t="s">
        <v>33</v>
      </c>
      <c r="C6" s="47"/>
      <c r="D6" s="47"/>
      <c r="E6" s="47"/>
      <c r="F6" s="46"/>
      <c r="G6" s="28"/>
      <c r="H6" s="28"/>
    </row>
    <row r="7" spans="2:8" ht="15.75" customHeight="1" x14ac:dyDescent="0.25">
      <c r="B7" s="5" t="s">
        <v>114</v>
      </c>
      <c r="C7" s="47">
        <f>SUM(C8)</f>
        <v>418259</v>
      </c>
      <c r="D7" s="47">
        <f t="shared" ref="D7:F7" si="0">SUM(D8)</f>
        <v>1025238</v>
      </c>
      <c r="E7" s="47">
        <f t="shared" si="0"/>
        <v>0</v>
      </c>
      <c r="F7" s="47">
        <f t="shared" si="0"/>
        <v>467511.8</v>
      </c>
      <c r="G7" s="46">
        <f>SUM(F7/C7)*100</f>
        <v>111.77567009914908</v>
      </c>
      <c r="H7" s="46">
        <f>SUM(F7/D7)*100</f>
        <v>45.600319145408186</v>
      </c>
    </row>
    <row r="8" spans="2:8" x14ac:dyDescent="0.25">
      <c r="B8" s="12" t="s">
        <v>115</v>
      </c>
      <c r="C8" s="47">
        <f>SUM(C9:C10)</f>
        <v>418259</v>
      </c>
      <c r="D8" s="47">
        <f t="shared" ref="D8:F8" si="1">SUM(D9:D10)</f>
        <v>1025238</v>
      </c>
      <c r="E8" s="47">
        <v>0</v>
      </c>
      <c r="F8" s="47">
        <f t="shared" si="1"/>
        <v>467511.8</v>
      </c>
      <c r="G8" s="46">
        <f t="shared" ref="G8:G10" si="2">SUM(F8/C8)*100</f>
        <v>111.77567009914908</v>
      </c>
      <c r="H8" s="46">
        <f t="shared" ref="H8:H10" si="3">SUM(F8/D8)*100</f>
        <v>45.600319145408186</v>
      </c>
    </row>
    <row r="9" spans="2:8" x14ac:dyDescent="0.25">
      <c r="B9" s="33" t="s">
        <v>116</v>
      </c>
      <c r="C9" s="47">
        <v>402645</v>
      </c>
      <c r="D9" s="47">
        <v>1009418</v>
      </c>
      <c r="E9" s="47">
        <v>0</v>
      </c>
      <c r="F9" s="46">
        <v>429282.45</v>
      </c>
      <c r="G9" s="46">
        <f t="shared" si="2"/>
        <v>106.61561673434414</v>
      </c>
      <c r="H9" s="46">
        <f t="shared" si="3"/>
        <v>42.527718942994873</v>
      </c>
    </row>
    <row r="10" spans="2:8" x14ac:dyDescent="0.25">
      <c r="B10" s="11" t="s">
        <v>117</v>
      </c>
      <c r="C10" s="47">
        <v>15614</v>
      </c>
      <c r="D10" s="47">
        <v>15820</v>
      </c>
      <c r="E10" s="47">
        <v>0</v>
      </c>
      <c r="F10" s="46">
        <v>38229.35</v>
      </c>
      <c r="G10" s="46">
        <f t="shared" si="2"/>
        <v>244.84020750608425</v>
      </c>
      <c r="H10" s="46">
        <f t="shared" si="3"/>
        <v>241.65202275600507</v>
      </c>
    </row>
  </sheetData>
  <mergeCells count="1">
    <mergeCell ref="B2:H2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workbookViewId="0">
      <selection activeCell="D7" sqref="D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 ht="18" customHeight="1" x14ac:dyDescent="0.25">
      <c r="B2" s="119" t="s">
        <v>66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12" ht="15.75" customHeight="1" x14ac:dyDescent="0.25">
      <c r="B3" s="119" t="s">
        <v>36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2:12" ht="18" x14ac:dyDescent="0.25">
      <c r="B4" s="18"/>
      <c r="C4" s="18"/>
      <c r="D4" s="18"/>
      <c r="E4" s="18"/>
      <c r="F4" s="18"/>
      <c r="G4" s="18"/>
      <c r="H4" s="18"/>
      <c r="I4" s="18"/>
      <c r="J4" s="3"/>
      <c r="K4" s="3"/>
      <c r="L4" s="3"/>
    </row>
    <row r="5" spans="2:12" ht="25.5" customHeight="1" x14ac:dyDescent="0.25">
      <c r="B5" s="56" t="s">
        <v>7</v>
      </c>
      <c r="C5" s="57"/>
      <c r="D5" s="57"/>
      <c r="E5" s="57"/>
      <c r="F5" s="58"/>
      <c r="G5" s="58" t="s">
        <v>58</v>
      </c>
      <c r="H5" s="40" t="s">
        <v>48</v>
      </c>
      <c r="I5" s="58" t="s">
        <v>47</v>
      </c>
      <c r="J5" s="58" t="s">
        <v>59</v>
      </c>
      <c r="K5" s="58" t="s">
        <v>16</v>
      </c>
      <c r="L5" s="58" t="s">
        <v>46</v>
      </c>
    </row>
    <row r="6" spans="2:12" x14ac:dyDescent="0.25">
      <c r="B6" s="56">
        <v>1</v>
      </c>
      <c r="C6" s="57"/>
      <c r="D6" s="57"/>
      <c r="E6" s="57"/>
      <c r="F6" s="58"/>
      <c r="G6" s="58">
        <v>2</v>
      </c>
      <c r="H6" s="58">
        <v>3</v>
      </c>
      <c r="I6" s="58">
        <v>4</v>
      </c>
      <c r="J6" s="58">
        <v>5</v>
      </c>
      <c r="K6" s="58" t="s">
        <v>18</v>
      </c>
      <c r="L6" s="58" t="s">
        <v>19</v>
      </c>
    </row>
    <row r="7" spans="2:12" ht="25.5" x14ac:dyDescent="0.25">
      <c r="B7" s="5">
        <v>8</v>
      </c>
      <c r="C7" s="5"/>
      <c r="D7" s="5"/>
      <c r="E7" s="5"/>
      <c r="F7" s="5" t="s">
        <v>8</v>
      </c>
      <c r="G7" s="47">
        <v>0</v>
      </c>
      <c r="H7" s="47">
        <v>0</v>
      </c>
      <c r="I7" s="47">
        <v>0</v>
      </c>
      <c r="J7" s="46">
        <v>0</v>
      </c>
      <c r="K7" s="46"/>
      <c r="L7" s="46"/>
    </row>
    <row r="8" spans="2:12" x14ac:dyDescent="0.25">
      <c r="B8" s="5"/>
      <c r="C8" s="10">
        <v>84</v>
      </c>
      <c r="D8" s="10"/>
      <c r="E8" s="10"/>
      <c r="F8" s="10" t="s">
        <v>13</v>
      </c>
      <c r="G8" s="47">
        <v>0</v>
      </c>
      <c r="H8" s="47">
        <v>0</v>
      </c>
      <c r="I8" s="47">
        <v>0</v>
      </c>
      <c r="J8" s="46">
        <v>0</v>
      </c>
      <c r="K8" s="46"/>
      <c r="L8" s="46"/>
    </row>
    <row r="9" spans="2:12" ht="51" x14ac:dyDescent="0.25">
      <c r="B9" s="6"/>
      <c r="C9" s="6"/>
      <c r="D9" s="6">
        <v>841</v>
      </c>
      <c r="E9" s="6"/>
      <c r="F9" s="29" t="s">
        <v>37</v>
      </c>
      <c r="G9" s="47">
        <v>0</v>
      </c>
      <c r="H9" s="47">
        <v>0</v>
      </c>
      <c r="I9" s="47">
        <v>0</v>
      </c>
      <c r="J9" s="46">
        <v>0</v>
      </c>
      <c r="K9" s="46"/>
      <c r="L9" s="46"/>
    </row>
    <row r="10" spans="2:12" ht="25.5" x14ac:dyDescent="0.25">
      <c r="B10" s="6"/>
      <c r="C10" s="6"/>
      <c r="D10" s="6"/>
      <c r="E10" s="6">
        <v>8413</v>
      </c>
      <c r="F10" s="29" t="s">
        <v>38</v>
      </c>
      <c r="G10" s="47">
        <v>0</v>
      </c>
      <c r="H10" s="47">
        <v>0</v>
      </c>
      <c r="I10" s="47">
        <v>0</v>
      </c>
      <c r="J10" s="46">
        <v>0</v>
      </c>
      <c r="K10" s="46"/>
      <c r="L10" s="46"/>
    </row>
    <row r="11" spans="2:12" x14ac:dyDescent="0.25">
      <c r="B11" s="6"/>
      <c r="C11" s="6"/>
      <c r="D11" s="6"/>
      <c r="E11" s="7" t="s">
        <v>21</v>
      </c>
      <c r="F11" s="12"/>
      <c r="G11" s="47">
        <v>0</v>
      </c>
      <c r="H11" s="47">
        <v>0</v>
      </c>
      <c r="I11" s="47">
        <v>0</v>
      </c>
      <c r="J11" s="46">
        <v>0</v>
      </c>
      <c r="K11" s="46"/>
      <c r="L11" s="46"/>
    </row>
    <row r="12" spans="2:12" ht="25.5" x14ac:dyDescent="0.25">
      <c r="B12" s="8">
        <v>5</v>
      </c>
      <c r="C12" s="9"/>
      <c r="D12" s="9"/>
      <c r="E12" s="9"/>
      <c r="F12" s="21" t="s">
        <v>9</v>
      </c>
      <c r="G12" s="47">
        <v>0</v>
      </c>
      <c r="H12" s="47">
        <v>0</v>
      </c>
      <c r="I12" s="47">
        <v>0</v>
      </c>
      <c r="J12" s="46">
        <v>0</v>
      </c>
      <c r="K12" s="46"/>
      <c r="L12" s="46"/>
    </row>
    <row r="13" spans="2:12" ht="25.5" x14ac:dyDescent="0.25">
      <c r="B13" s="10"/>
      <c r="C13" s="10">
        <v>54</v>
      </c>
      <c r="D13" s="10"/>
      <c r="E13" s="10"/>
      <c r="F13" s="22" t="s">
        <v>14</v>
      </c>
      <c r="G13" s="47">
        <v>0</v>
      </c>
      <c r="H13" s="47">
        <v>0</v>
      </c>
      <c r="I13" s="53">
        <v>0</v>
      </c>
      <c r="J13" s="46">
        <v>0</v>
      </c>
      <c r="K13" s="46"/>
      <c r="L13" s="46"/>
    </row>
    <row r="14" spans="2:12" ht="63.75" x14ac:dyDescent="0.25">
      <c r="B14" s="10"/>
      <c r="C14" s="10"/>
      <c r="D14" s="10">
        <v>541</v>
      </c>
      <c r="E14" s="29"/>
      <c r="F14" s="29" t="s">
        <v>39</v>
      </c>
      <c r="G14" s="47">
        <v>0</v>
      </c>
      <c r="H14" s="47">
        <v>0</v>
      </c>
      <c r="I14" s="53">
        <v>0</v>
      </c>
      <c r="J14" s="46">
        <v>0</v>
      </c>
      <c r="K14" s="46"/>
      <c r="L14" s="46"/>
    </row>
    <row r="15" spans="2:12" ht="38.25" x14ac:dyDescent="0.25">
      <c r="B15" s="10"/>
      <c r="C15" s="10"/>
      <c r="D15" s="10"/>
      <c r="E15" s="29">
        <v>5413</v>
      </c>
      <c r="F15" s="29" t="s">
        <v>40</v>
      </c>
      <c r="G15" s="47">
        <v>0</v>
      </c>
      <c r="H15" s="47">
        <v>0</v>
      </c>
      <c r="I15" s="53">
        <v>0</v>
      </c>
      <c r="J15" s="46">
        <v>0</v>
      </c>
      <c r="K15" s="46"/>
      <c r="L15" s="46"/>
    </row>
    <row r="16" spans="2:12" x14ac:dyDescent="0.25">
      <c r="B16" s="11" t="s">
        <v>15</v>
      </c>
      <c r="C16" s="9"/>
      <c r="D16" s="9"/>
      <c r="E16" s="9"/>
      <c r="F16" s="21" t="s">
        <v>21</v>
      </c>
      <c r="G16" s="47">
        <v>0</v>
      </c>
      <c r="H16" s="47">
        <v>0</v>
      </c>
      <c r="I16" s="47">
        <v>0</v>
      </c>
      <c r="J16" s="46">
        <v>0</v>
      </c>
      <c r="K16" s="46"/>
      <c r="L16" s="46"/>
    </row>
  </sheetData>
  <mergeCells count="2">
    <mergeCell ref="B2:L2"/>
    <mergeCell ref="B3:L3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workbookViewId="0">
      <selection activeCell="C5" sqref="C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48.7109375" customWidth="1"/>
    <col min="6" max="8" width="25.28515625" customWidth="1"/>
    <col min="9" max="9" width="15.7109375" customWidth="1"/>
  </cols>
  <sheetData>
    <row r="1" spans="2:12" ht="18" x14ac:dyDescent="0.25">
      <c r="B1" s="2"/>
      <c r="C1" s="2"/>
      <c r="D1" s="2"/>
      <c r="E1" s="2"/>
      <c r="F1" s="2"/>
      <c r="G1" s="2"/>
      <c r="H1" s="2"/>
      <c r="I1" s="3"/>
    </row>
    <row r="2" spans="2:12" ht="18" customHeight="1" x14ac:dyDescent="0.25">
      <c r="B2" s="119" t="s">
        <v>10</v>
      </c>
      <c r="C2" s="159"/>
      <c r="D2" s="159"/>
      <c r="E2" s="159"/>
      <c r="F2" s="159"/>
      <c r="G2" s="159"/>
      <c r="H2" s="159"/>
      <c r="I2" s="159"/>
    </row>
    <row r="3" spans="2:12" ht="18" x14ac:dyDescent="0.25">
      <c r="B3" s="2"/>
      <c r="C3" s="2"/>
      <c r="D3" s="2"/>
      <c r="E3" s="2"/>
      <c r="F3" s="2"/>
      <c r="G3" s="2"/>
      <c r="H3" s="2"/>
      <c r="I3" s="3"/>
    </row>
    <row r="4" spans="2:12" ht="15.75" x14ac:dyDescent="0.25">
      <c r="B4" s="160" t="s">
        <v>69</v>
      </c>
      <c r="C4" s="160"/>
      <c r="D4" s="160"/>
      <c r="E4" s="160"/>
      <c r="F4" s="160"/>
      <c r="G4" s="160"/>
      <c r="H4" s="160"/>
      <c r="I4" s="160"/>
    </row>
    <row r="5" spans="2:12" ht="18" x14ac:dyDescent="0.25">
      <c r="B5" s="18"/>
      <c r="C5" s="18"/>
      <c r="D5" s="18"/>
      <c r="E5" s="18"/>
      <c r="F5" s="18"/>
      <c r="G5" s="18"/>
      <c r="H5" s="18"/>
      <c r="I5" s="3"/>
    </row>
    <row r="6" spans="2:12" ht="25.5" x14ac:dyDescent="0.25">
      <c r="B6" s="161" t="s">
        <v>7</v>
      </c>
      <c r="C6" s="162"/>
      <c r="D6" s="162"/>
      <c r="E6" s="163"/>
      <c r="F6" s="40" t="s">
        <v>48</v>
      </c>
      <c r="G6" s="40" t="s">
        <v>45</v>
      </c>
      <c r="H6" s="40" t="s">
        <v>70</v>
      </c>
      <c r="I6" s="40" t="s">
        <v>46</v>
      </c>
    </row>
    <row r="7" spans="2:12" s="27" customFormat="1" ht="15.75" customHeight="1" x14ac:dyDescent="0.2">
      <c r="B7" s="164">
        <v>1</v>
      </c>
      <c r="C7" s="165"/>
      <c r="D7" s="165"/>
      <c r="E7" s="166"/>
      <c r="F7" s="41">
        <v>2</v>
      </c>
      <c r="G7" s="41">
        <v>3</v>
      </c>
      <c r="H7" s="41">
        <v>4</v>
      </c>
      <c r="I7" s="41" t="s">
        <v>43</v>
      </c>
    </row>
    <row r="8" spans="2:12" s="43" customFormat="1" ht="30" customHeight="1" x14ac:dyDescent="0.25">
      <c r="B8" s="153" t="s">
        <v>128</v>
      </c>
      <c r="C8" s="156"/>
      <c r="D8" s="157"/>
      <c r="E8" s="42" t="s">
        <v>131</v>
      </c>
      <c r="F8" s="63">
        <v>96628</v>
      </c>
      <c r="G8" s="63">
        <v>0</v>
      </c>
      <c r="H8" s="63">
        <v>37156.1</v>
      </c>
      <c r="I8" s="63">
        <f>SUM(H8/F8)*100</f>
        <v>38.452725917953387</v>
      </c>
    </row>
    <row r="9" spans="2:12" s="43" customFormat="1" ht="30" customHeight="1" x14ac:dyDescent="0.25">
      <c r="B9" s="153" t="s">
        <v>129</v>
      </c>
      <c r="C9" s="156"/>
      <c r="D9" s="157"/>
      <c r="E9" s="44" t="s">
        <v>130</v>
      </c>
      <c r="F9" s="63">
        <v>6646</v>
      </c>
      <c r="G9" s="63">
        <v>0</v>
      </c>
      <c r="H9" s="63">
        <v>6965.18</v>
      </c>
      <c r="I9" s="63">
        <f t="shared" ref="I9:I35" si="0">SUM(H9/F9)*100</f>
        <v>104.80258802287091</v>
      </c>
      <c r="L9" s="43" t="s">
        <v>76</v>
      </c>
    </row>
    <row r="10" spans="2:12" s="43" customFormat="1" ht="30" customHeight="1" x14ac:dyDescent="0.25">
      <c r="B10" s="153" t="s">
        <v>128</v>
      </c>
      <c r="C10" s="156"/>
      <c r="D10" s="157"/>
      <c r="E10" s="44" t="s">
        <v>153</v>
      </c>
      <c r="F10" s="63">
        <v>531</v>
      </c>
      <c r="G10" s="63">
        <v>0</v>
      </c>
      <c r="H10" s="63">
        <v>318.54000000000002</v>
      </c>
      <c r="I10" s="63">
        <f t="shared" si="0"/>
        <v>59.988700564971751</v>
      </c>
    </row>
    <row r="11" spans="2:12" s="43" customFormat="1" ht="30" customHeight="1" x14ac:dyDescent="0.25">
      <c r="B11" s="153" t="s">
        <v>132</v>
      </c>
      <c r="C11" s="156"/>
      <c r="D11" s="157"/>
      <c r="E11" s="61" t="s">
        <v>155</v>
      </c>
      <c r="F11" s="63">
        <v>110</v>
      </c>
      <c r="G11" s="63">
        <v>0</v>
      </c>
      <c r="H11" s="63">
        <v>0</v>
      </c>
      <c r="I11" s="63">
        <f t="shared" si="0"/>
        <v>0</v>
      </c>
    </row>
    <row r="12" spans="2:12" s="43" customFormat="1" ht="30" customHeight="1" x14ac:dyDescent="0.25">
      <c r="B12" s="153" t="s">
        <v>132</v>
      </c>
      <c r="C12" s="156"/>
      <c r="D12" s="157"/>
      <c r="E12" s="44" t="s">
        <v>133</v>
      </c>
      <c r="F12" s="63">
        <v>15820</v>
      </c>
      <c r="G12" s="63">
        <v>0</v>
      </c>
      <c r="H12" s="63">
        <v>8815.89</v>
      </c>
      <c r="I12" s="63">
        <f t="shared" si="0"/>
        <v>55.726232616940571</v>
      </c>
    </row>
    <row r="13" spans="2:12" s="43" customFormat="1" ht="30" customHeight="1" x14ac:dyDescent="0.25">
      <c r="B13" s="158" t="s">
        <v>134</v>
      </c>
      <c r="C13" s="158"/>
      <c r="D13" s="158"/>
      <c r="E13" s="44" t="s">
        <v>135</v>
      </c>
      <c r="F13" s="63">
        <f>SUM(F8:F12)</f>
        <v>119735</v>
      </c>
      <c r="G13" s="63">
        <f>SUM(G8:G12)</f>
        <v>0</v>
      </c>
      <c r="H13" s="63">
        <f>SUM(H8:H12)</f>
        <v>53255.71</v>
      </c>
      <c r="I13" s="63">
        <f t="shared" si="0"/>
        <v>44.477980540359965</v>
      </c>
    </row>
    <row r="14" spans="2:12" s="43" customFormat="1" ht="30" customHeight="1" x14ac:dyDescent="0.25">
      <c r="B14" s="153" t="s">
        <v>136</v>
      </c>
      <c r="C14" s="156"/>
      <c r="D14" s="157"/>
      <c r="E14" s="44" t="s">
        <v>137</v>
      </c>
      <c r="F14" s="63">
        <v>850</v>
      </c>
      <c r="G14" s="63">
        <v>0</v>
      </c>
      <c r="H14" s="63">
        <v>590.34</v>
      </c>
      <c r="I14" s="63">
        <f t="shared" si="0"/>
        <v>69.451764705882354</v>
      </c>
    </row>
    <row r="15" spans="2:12" s="43" customFormat="1" ht="30" customHeight="1" x14ac:dyDescent="0.25">
      <c r="B15" s="153" t="s">
        <v>228</v>
      </c>
      <c r="C15" s="156"/>
      <c r="D15" s="157"/>
      <c r="E15" s="42" t="s">
        <v>137</v>
      </c>
      <c r="F15" s="63">
        <f t="shared" ref="F15" si="1">SUM(F14)</f>
        <v>850</v>
      </c>
      <c r="G15" s="63">
        <f t="shared" ref="G15" si="2">SUM(G14)</f>
        <v>0</v>
      </c>
      <c r="H15" s="63">
        <v>590.34</v>
      </c>
      <c r="I15" s="63">
        <f t="shared" si="0"/>
        <v>69.451764705882354</v>
      </c>
    </row>
    <row r="16" spans="2:12" s="43" customFormat="1" ht="30" customHeight="1" x14ac:dyDescent="0.25">
      <c r="B16" s="153" t="s">
        <v>140</v>
      </c>
      <c r="C16" s="156"/>
      <c r="D16" s="157"/>
      <c r="E16" s="42" t="s">
        <v>139</v>
      </c>
      <c r="F16" s="63">
        <v>20750</v>
      </c>
      <c r="G16" s="63">
        <v>0</v>
      </c>
      <c r="H16" s="63">
        <v>0</v>
      </c>
      <c r="I16" s="63">
        <f t="shared" si="0"/>
        <v>0</v>
      </c>
    </row>
    <row r="17" spans="2:9" s="43" customFormat="1" ht="30" customHeight="1" x14ac:dyDescent="0.25">
      <c r="B17" s="64"/>
      <c r="C17" s="65"/>
      <c r="D17" s="66"/>
      <c r="E17" s="66" t="s">
        <v>227</v>
      </c>
      <c r="F17" s="63">
        <v>600</v>
      </c>
      <c r="G17" s="63">
        <v>0</v>
      </c>
      <c r="H17" s="63">
        <v>59.25</v>
      </c>
      <c r="I17" s="63">
        <f t="shared" si="0"/>
        <v>9.875</v>
      </c>
    </row>
    <row r="18" spans="2:9" s="43" customFormat="1" ht="30" customHeight="1" x14ac:dyDescent="0.25">
      <c r="B18" s="153" t="s">
        <v>138</v>
      </c>
      <c r="C18" s="156"/>
      <c r="D18" s="157"/>
      <c r="E18" s="42" t="s">
        <v>141</v>
      </c>
      <c r="F18" s="63">
        <v>21350</v>
      </c>
      <c r="G18" s="63">
        <f>SUM(G16)</f>
        <v>0</v>
      </c>
      <c r="H18" s="63">
        <v>59.25</v>
      </c>
      <c r="I18" s="63">
        <f t="shared" si="0"/>
        <v>0.27751756440281028</v>
      </c>
    </row>
    <row r="19" spans="2:9" s="43" customFormat="1" ht="30" customHeight="1" x14ac:dyDescent="0.25">
      <c r="B19" s="158"/>
      <c r="C19" s="158"/>
      <c r="D19" s="158"/>
      <c r="E19" s="44"/>
      <c r="F19" s="63"/>
      <c r="G19" s="63"/>
      <c r="H19" s="63"/>
      <c r="I19" s="63"/>
    </row>
    <row r="20" spans="2:9" s="43" customFormat="1" ht="30" customHeight="1" x14ac:dyDescent="0.25">
      <c r="B20" s="158" t="s">
        <v>142</v>
      </c>
      <c r="C20" s="158"/>
      <c r="D20" s="158"/>
      <c r="E20" s="44" t="s">
        <v>226</v>
      </c>
      <c r="F20" s="63">
        <v>13272</v>
      </c>
      <c r="G20" s="63">
        <v>0</v>
      </c>
      <c r="H20" s="63">
        <v>0</v>
      </c>
      <c r="I20" s="63">
        <f t="shared" si="0"/>
        <v>0</v>
      </c>
    </row>
    <row r="21" spans="2:9" s="43" customFormat="1" ht="30" customHeight="1" x14ac:dyDescent="0.25">
      <c r="B21" s="153" t="s">
        <v>229</v>
      </c>
      <c r="C21" s="154"/>
      <c r="D21" s="155"/>
      <c r="E21" s="44" t="s">
        <v>152</v>
      </c>
      <c r="F21" s="63">
        <f t="shared" ref="F21" si="3">SUM(F19:F20)</f>
        <v>13272</v>
      </c>
      <c r="G21" s="63">
        <f t="shared" ref="G21" si="4">SUM(G19:G20)</f>
        <v>0</v>
      </c>
      <c r="H21" s="63">
        <v>0</v>
      </c>
      <c r="I21" s="63">
        <f t="shared" si="0"/>
        <v>0</v>
      </c>
    </row>
    <row r="22" spans="2:9" s="43" customFormat="1" ht="30" customHeight="1" x14ac:dyDescent="0.25">
      <c r="B22" s="153" t="s">
        <v>143</v>
      </c>
      <c r="C22" s="156"/>
      <c r="D22" s="157"/>
      <c r="E22" s="44" t="s">
        <v>131</v>
      </c>
      <c r="F22" s="63">
        <v>856231</v>
      </c>
      <c r="G22" s="63">
        <v>0</v>
      </c>
      <c r="H22" s="63">
        <v>383843.81</v>
      </c>
      <c r="I22" s="63">
        <f t="shared" si="0"/>
        <v>44.829468916682529</v>
      </c>
    </row>
    <row r="23" spans="2:9" s="43" customFormat="1" ht="30" customHeight="1" x14ac:dyDescent="0.25">
      <c r="B23" s="153" t="s">
        <v>144</v>
      </c>
      <c r="C23" s="156"/>
      <c r="D23" s="157"/>
      <c r="E23" s="44" t="s">
        <v>146</v>
      </c>
      <c r="F23" s="63">
        <v>0</v>
      </c>
      <c r="G23" s="63">
        <v>0</v>
      </c>
      <c r="H23" s="63">
        <v>28756.53</v>
      </c>
      <c r="I23" s="63" t="e">
        <f t="shared" si="0"/>
        <v>#DIV/0!</v>
      </c>
    </row>
    <row r="24" spans="2:9" s="43" customFormat="1" ht="30" customHeight="1" x14ac:dyDescent="0.25">
      <c r="B24" s="59"/>
      <c r="C24" s="60"/>
      <c r="D24" s="61"/>
      <c r="E24" s="44" t="s">
        <v>150</v>
      </c>
      <c r="F24" s="63">
        <v>12900</v>
      </c>
      <c r="G24" s="63">
        <v>0</v>
      </c>
      <c r="H24" s="63">
        <v>0</v>
      </c>
      <c r="I24" s="63">
        <f t="shared" si="0"/>
        <v>0</v>
      </c>
    </row>
    <row r="25" spans="2:9" s="43" customFormat="1" ht="30" customHeight="1" x14ac:dyDescent="0.25">
      <c r="B25" s="153" t="s">
        <v>145</v>
      </c>
      <c r="C25" s="156"/>
      <c r="D25" s="157"/>
      <c r="E25" s="44" t="s">
        <v>182</v>
      </c>
      <c r="F25" s="63">
        <v>0</v>
      </c>
      <c r="G25" s="63">
        <v>0</v>
      </c>
      <c r="H25" s="63">
        <v>686.16</v>
      </c>
      <c r="I25" s="63" t="e">
        <f t="shared" si="0"/>
        <v>#DIV/0!</v>
      </c>
    </row>
    <row r="26" spans="2:9" s="43" customFormat="1" ht="30" customHeight="1" x14ac:dyDescent="0.25">
      <c r="B26" s="153" t="s">
        <v>230</v>
      </c>
      <c r="C26" s="154"/>
      <c r="D26" s="155"/>
      <c r="E26" s="44" t="s">
        <v>151</v>
      </c>
      <c r="F26" s="63">
        <f t="shared" ref="F26" si="5">SUM(F22:F25)</f>
        <v>869131</v>
      </c>
      <c r="G26" s="63">
        <f t="shared" ref="G26" si="6">SUM(G22:G25)</f>
        <v>0</v>
      </c>
      <c r="H26" s="63">
        <f>SUM(H22:H25)</f>
        <v>413286.49999999994</v>
      </c>
      <c r="I26" s="63">
        <f t="shared" si="0"/>
        <v>47.551692437618719</v>
      </c>
    </row>
    <row r="27" spans="2:9" ht="31.5" customHeight="1" x14ac:dyDescent="0.25">
      <c r="B27" s="153"/>
      <c r="C27" s="156"/>
      <c r="D27" s="157"/>
      <c r="E27" s="44"/>
      <c r="F27" s="63"/>
      <c r="G27" s="63"/>
      <c r="H27" s="63"/>
      <c r="I27" s="63" t="e">
        <f t="shared" si="0"/>
        <v>#DIV/0!</v>
      </c>
    </row>
    <row r="28" spans="2:9" ht="29.25" customHeight="1" x14ac:dyDescent="0.25">
      <c r="B28" s="153"/>
      <c r="C28" s="156"/>
      <c r="D28" s="157"/>
      <c r="E28" s="44"/>
      <c r="F28" s="63"/>
      <c r="G28" s="63"/>
      <c r="H28" s="63"/>
      <c r="I28" s="63" t="e">
        <f t="shared" si="0"/>
        <v>#DIV/0!</v>
      </c>
    </row>
    <row r="29" spans="2:9" ht="30" customHeight="1" x14ac:dyDescent="0.25">
      <c r="B29" s="153"/>
      <c r="C29" s="154"/>
      <c r="D29" s="155"/>
      <c r="E29" s="22"/>
      <c r="F29" s="63"/>
      <c r="G29" s="63"/>
      <c r="H29" s="63"/>
      <c r="I29" s="63" t="e">
        <f t="shared" si="0"/>
        <v>#DIV/0!</v>
      </c>
    </row>
    <row r="30" spans="2:9" ht="31.5" customHeight="1" x14ac:dyDescent="0.25">
      <c r="B30" s="153" t="s">
        <v>231</v>
      </c>
      <c r="C30" s="154"/>
      <c r="D30" s="155"/>
      <c r="E30" s="44" t="s">
        <v>148</v>
      </c>
      <c r="F30" s="63">
        <f>SUM(F21+F26+F29)</f>
        <v>882403</v>
      </c>
      <c r="G30" s="63">
        <f>SUM(G21+G26+G29)</f>
        <v>0</v>
      </c>
      <c r="H30" s="63">
        <f>SUM(H21+H26+H29)</f>
        <v>413286.49999999994</v>
      </c>
      <c r="I30" s="63">
        <f t="shared" si="0"/>
        <v>46.83647947706433</v>
      </c>
    </row>
    <row r="31" spans="2:9" ht="30.75" customHeight="1" x14ac:dyDescent="0.25">
      <c r="B31" s="153" t="s">
        <v>136</v>
      </c>
      <c r="C31" s="154"/>
      <c r="D31" s="155"/>
      <c r="E31" s="44" t="s">
        <v>149</v>
      </c>
      <c r="F31" s="63">
        <v>900</v>
      </c>
      <c r="G31" s="63">
        <v>0</v>
      </c>
      <c r="H31" s="63">
        <v>320</v>
      </c>
      <c r="I31" s="63">
        <f t="shared" si="0"/>
        <v>35.555555555555557</v>
      </c>
    </row>
    <row r="32" spans="2:9" ht="32.25" customHeight="1" x14ac:dyDescent="0.25">
      <c r="B32" s="153" t="s">
        <v>147</v>
      </c>
      <c r="C32" s="154"/>
      <c r="D32" s="155"/>
      <c r="E32" s="44" t="s">
        <v>149</v>
      </c>
      <c r="F32" s="62">
        <f t="shared" ref="F32" si="7">SUM(F31)</f>
        <v>900</v>
      </c>
      <c r="G32" s="62">
        <f t="shared" ref="G32" si="8">SUM(G31)</f>
        <v>0</v>
      </c>
      <c r="H32" s="62">
        <v>320</v>
      </c>
      <c r="I32" s="63">
        <f t="shared" si="0"/>
        <v>35.555555555555557</v>
      </c>
    </row>
    <row r="33" spans="2:9" ht="32.25" customHeight="1" x14ac:dyDescent="0.25">
      <c r="B33" s="153"/>
      <c r="C33" s="154"/>
      <c r="D33" s="155"/>
      <c r="E33" s="22" t="s">
        <v>3</v>
      </c>
      <c r="F33" s="62">
        <v>0</v>
      </c>
      <c r="G33" s="62">
        <v>0</v>
      </c>
      <c r="H33" s="62">
        <v>0</v>
      </c>
      <c r="I33" s="63" t="e">
        <f t="shared" si="0"/>
        <v>#DIV/0!</v>
      </c>
    </row>
    <row r="34" spans="2:9" ht="32.25" customHeight="1" x14ac:dyDescent="0.25">
      <c r="B34" s="153" t="s">
        <v>232</v>
      </c>
      <c r="C34" s="154"/>
      <c r="D34" s="155"/>
      <c r="E34" s="22" t="s">
        <v>3</v>
      </c>
      <c r="F34" s="62">
        <f>SUM(F33)</f>
        <v>0</v>
      </c>
      <c r="G34" s="62">
        <f>SUM(G33)</f>
        <v>0</v>
      </c>
      <c r="H34" s="62">
        <f>SUM(H33)</f>
        <v>0</v>
      </c>
      <c r="I34" s="63" t="e">
        <f t="shared" si="0"/>
        <v>#DIV/0!</v>
      </c>
    </row>
    <row r="35" spans="2:9" ht="32.25" customHeight="1" x14ac:dyDescent="0.25">
      <c r="B35" s="153" t="s">
        <v>154</v>
      </c>
      <c r="C35" s="154"/>
      <c r="D35" s="155"/>
      <c r="E35" s="44"/>
      <c r="F35" s="62">
        <v>1025238</v>
      </c>
      <c r="G35" s="62">
        <f>SUM(G13+G15+G18+G30+G32+G34)</f>
        <v>0</v>
      </c>
      <c r="H35" s="62">
        <f>SUM(H13+H15+H18+H30+H32+H34)</f>
        <v>467511.79999999993</v>
      </c>
      <c r="I35" s="63">
        <f t="shared" si="0"/>
        <v>45.600319145408179</v>
      </c>
    </row>
  </sheetData>
  <mergeCells count="30">
    <mergeCell ref="B2:I2"/>
    <mergeCell ref="B12:D12"/>
    <mergeCell ref="B4:I4"/>
    <mergeCell ref="B6:E6"/>
    <mergeCell ref="B7:E7"/>
    <mergeCell ref="B8:D8"/>
    <mergeCell ref="B14:D14"/>
    <mergeCell ref="B9:D9"/>
    <mergeCell ref="B10:D10"/>
    <mergeCell ref="B13:D13"/>
    <mergeCell ref="B11:D11"/>
    <mergeCell ref="B21:D21"/>
    <mergeCell ref="B26:D26"/>
    <mergeCell ref="B15:D15"/>
    <mergeCell ref="B16:D16"/>
    <mergeCell ref="B18:D18"/>
    <mergeCell ref="B19:D19"/>
    <mergeCell ref="B22:D22"/>
    <mergeCell ref="B20:D20"/>
    <mergeCell ref="B32:D32"/>
    <mergeCell ref="B35:D35"/>
    <mergeCell ref="B34:D34"/>
    <mergeCell ref="B33:D33"/>
    <mergeCell ref="B23:D23"/>
    <mergeCell ref="B25:D25"/>
    <mergeCell ref="B28:D28"/>
    <mergeCell ref="B27:D27"/>
    <mergeCell ref="B29:D29"/>
    <mergeCell ref="B30:D30"/>
    <mergeCell ref="B31:D31"/>
  </mergeCells>
  <pageMargins left="0.7" right="0.7" top="0.75" bottom="0.75" header="0.3" footer="0.3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0"/>
  <sheetViews>
    <sheetView workbookViewId="0">
      <selection activeCell="B6" sqref="B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12" ht="18" x14ac:dyDescent="0.25">
      <c r="B1" s="18"/>
      <c r="C1" s="18"/>
      <c r="D1" s="18"/>
      <c r="E1" s="18"/>
      <c r="F1" s="3"/>
      <c r="G1" s="3"/>
      <c r="H1" s="3"/>
    </row>
    <row r="2" spans="2:12" ht="15.75" customHeight="1" x14ac:dyDescent="0.25">
      <c r="B2" s="119" t="s">
        <v>41</v>
      </c>
      <c r="C2" s="119"/>
      <c r="D2" s="119"/>
      <c r="E2" s="119"/>
      <c r="F2" s="119"/>
      <c r="G2" s="119"/>
      <c r="H2" s="119"/>
    </row>
    <row r="3" spans="2:12" ht="18" x14ac:dyDescent="0.25">
      <c r="B3" s="18"/>
      <c r="C3" s="18"/>
      <c r="D3" s="18"/>
      <c r="E3" s="18"/>
      <c r="F3" s="3"/>
      <c r="G3" s="3"/>
      <c r="H3" s="3"/>
    </row>
    <row r="4" spans="2:12" ht="25.5" x14ac:dyDescent="0.25">
      <c r="B4" s="40" t="s">
        <v>7</v>
      </c>
      <c r="C4" s="40" t="s">
        <v>58</v>
      </c>
      <c r="D4" s="40" t="s">
        <v>48</v>
      </c>
      <c r="E4" s="40" t="s">
        <v>45</v>
      </c>
      <c r="F4" s="40" t="s">
        <v>59</v>
      </c>
      <c r="G4" s="40" t="s">
        <v>16</v>
      </c>
      <c r="H4" s="40" t="s">
        <v>46</v>
      </c>
    </row>
    <row r="5" spans="2:12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18</v>
      </c>
      <c r="H5" s="40" t="s">
        <v>19</v>
      </c>
    </row>
    <row r="6" spans="2:12" x14ac:dyDescent="0.25">
      <c r="B6" s="5" t="s">
        <v>34</v>
      </c>
      <c r="C6" s="69">
        <f>SUM(C7+C14+C16+C18+C20+C39+C42+C44)</f>
        <v>0</v>
      </c>
      <c r="D6" s="69">
        <f t="shared" ref="D6:E6" si="0">SUM(D7+D14+D16+D18+D20+D39+D42+D44)</f>
        <v>0</v>
      </c>
      <c r="E6" s="69">
        <f t="shared" si="0"/>
        <v>0</v>
      </c>
      <c r="F6" s="69">
        <f>SUM(F7+F14+F16+F18+F20+F39+F42+F44)</f>
        <v>0</v>
      </c>
      <c r="G6" s="70" t="e">
        <f>SUM(F6/C6*100)</f>
        <v>#DIV/0!</v>
      </c>
      <c r="H6" s="70" t="e">
        <f>SUM(F6/E6*100)</f>
        <v>#DIV/0!</v>
      </c>
    </row>
    <row r="7" spans="2:12" x14ac:dyDescent="0.25">
      <c r="B7" s="5" t="s">
        <v>32</v>
      </c>
      <c r="C7" s="71">
        <f>SUM(C8:C12)</f>
        <v>0</v>
      </c>
      <c r="D7" s="71">
        <f t="shared" ref="D7:E7" si="1">SUM(D8:D12)</f>
        <v>0</v>
      </c>
      <c r="E7" s="71">
        <f t="shared" si="1"/>
        <v>0</v>
      </c>
      <c r="F7" s="71">
        <f>SUM(F8:F12)</f>
        <v>0</v>
      </c>
      <c r="G7" s="70"/>
      <c r="H7" s="70"/>
    </row>
    <row r="8" spans="2:12" x14ac:dyDescent="0.25">
      <c r="B8" s="32" t="s">
        <v>31</v>
      </c>
      <c r="C8" s="71">
        <v>0</v>
      </c>
      <c r="D8" s="71">
        <v>0</v>
      </c>
      <c r="E8" s="71"/>
      <c r="F8" s="71">
        <v>0</v>
      </c>
      <c r="G8" s="70"/>
      <c r="H8" s="70"/>
    </row>
    <row r="9" spans="2:12" x14ac:dyDescent="0.25">
      <c r="B9" s="31" t="s">
        <v>30</v>
      </c>
      <c r="C9" s="71"/>
      <c r="D9" s="71"/>
      <c r="E9" s="71"/>
      <c r="F9" s="71"/>
      <c r="G9" s="70"/>
      <c r="H9" s="70"/>
      <c r="L9" t="s">
        <v>76</v>
      </c>
    </row>
    <row r="10" spans="2:12" x14ac:dyDescent="0.25">
      <c r="B10" s="31" t="s">
        <v>156</v>
      </c>
      <c r="C10" s="71"/>
      <c r="D10" s="71"/>
      <c r="E10" s="71"/>
      <c r="F10" s="71"/>
      <c r="G10" s="70"/>
      <c r="H10" s="70"/>
    </row>
    <row r="11" spans="2:12" ht="38.25" x14ac:dyDescent="0.25">
      <c r="B11" s="67" t="s">
        <v>157</v>
      </c>
      <c r="C11" s="72"/>
      <c r="D11" s="72"/>
      <c r="E11" s="72"/>
      <c r="F11" s="72"/>
      <c r="G11" s="70"/>
      <c r="H11" s="70"/>
    </row>
    <row r="12" spans="2:12" x14ac:dyDescent="0.25">
      <c r="B12" s="31" t="s">
        <v>158</v>
      </c>
      <c r="C12" s="71"/>
      <c r="D12" s="71"/>
      <c r="E12" s="71"/>
      <c r="F12" s="71"/>
      <c r="G12" s="70"/>
      <c r="H12" s="70"/>
    </row>
    <row r="13" spans="2:12" x14ac:dyDescent="0.25">
      <c r="B13" s="31" t="s">
        <v>21</v>
      </c>
      <c r="C13" s="71"/>
      <c r="D13" s="71"/>
      <c r="E13" s="71"/>
      <c r="F13" s="71"/>
      <c r="G13" s="70"/>
      <c r="H13" s="70"/>
    </row>
    <row r="14" spans="2:12" x14ac:dyDescent="0.25">
      <c r="B14" s="5" t="s">
        <v>29</v>
      </c>
      <c r="C14" s="71">
        <f>SUM(C15)</f>
        <v>0</v>
      </c>
      <c r="D14" s="71">
        <f t="shared" ref="D14:E14" si="2">SUM(D15)</f>
        <v>0</v>
      </c>
      <c r="E14" s="71">
        <f t="shared" si="2"/>
        <v>0</v>
      </c>
      <c r="F14" s="71">
        <f>SUM(F15)</f>
        <v>0</v>
      </c>
      <c r="G14" s="70" t="e">
        <f t="shared" ref="G14:G67" si="3">SUM(F14/C14*100)</f>
        <v>#DIV/0!</v>
      </c>
      <c r="H14" s="70" t="e">
        <f t="shared" ref="H14:H67" si="4">SUM(F14/E14*100)</f>
        <v>#DIV/0!</v>
      </c>
    </row>
    <row r="15" spans="2:12" x14ac:dyDescent="0.25">
      <c r="B15" s="30" t="s">
        <v>28</v>
      </c>
      <c r="C15" s="71"/>
      <c r="D15" s="71"/>
      <c r="E15" s="73"/>
      <c r="F15" s="71"/>
      <c r="G15" s="70"/>
      <c r="H15" s="70"/>
    </row>
    <row r="16" spans="2:12" x14ac:dyDescent="0.25">
      <c r="B16" s="5" t="s">
        <v>27</v>
      </c>
      <c r="C16" s="71">
        <f>SUM(C17)</f>
        <v>0</v>
      </c>
      <c r="D16" s="71">
        <f t="shared" ref="D16:F23" si="5">SUM(D17)</f>
        <v>0</v>
      </c>
      <c r="E16" s="71">
        <f t="shared" si="5"/>
        <v>0</v>
      </c>
      <c r="F16" s="71">
        <f>SUM(F17)</f>
        <v>0</v>
      </c>
      <c r="G16" s="70" t="e">
        <f t="shared" si="3"/>
        <v>#DIV/0!</v>
      </c>
      <c r="H16" s="70" t="e">
        <f t="shared" si="4"/>
        <v>#DIV/0!</v>
      </c>
    </row>
    <row r="17" spans="2:8" ht="15.75" customHeight="1" x14ac:dyDescent="0.25">
      <c r="B17" s="30" t="s">
        <v>26</v>
      </c>
      <c r="C17" s="71">
        <v>0</v>
      </c>
      <c r="D17" s="71">
        <v>0</v>
      </c>
      <c r="E17" s="71">
        <f t="shared" si="5"/>
        <v>0</v>
      </c>
      <c r="F17" s="71">
        <f t="shared" si="5"/>
        <v>0</v>
      </c>
      <c r="G17" s="70" t="e">
        <f t="shared" si="3"/>
        <v>#DIV/0!</v>
      </c>
      <c r="H17" s="70" t="e">
        <f t="shared" si="4"/>
        <v>#DIV/0!</v>
      </c>
    </row>
    <row r="18" spans="2:8" ht="15.75" customHeight="1" x14ac:dyDescent="0.25">
      <c r="B18" s="5" t="s">
        <v>118</v>
      </c>
      <c r="C18" s="71">
        <f>SUM(C19)</f>
        <v>0</v>
      </c>
      <c r="D18" s="71">
        <f t="shared" ref="D18" si="6">SUM(D19)</f>
        <v>0</v>
      </c>
      <c r="E18" s="71">
        <f t="shared" si="5"/>
        <v>0</v>
      </c>
      <c r="F18" s="71">
        <f t="shared" si="5"/>
        <v>0</v>
      </c>
      <c r="G18" s="70" t="e">
        <f t="shared" si="3"/>
        <v>#DIV/0!</v>
      </c>
      <c r="H18" s="70" t="e">
        <f t="shared" si="4"/>
        <v>#DIV/0!</v>
      </c>
    </row>
    <row r="19" spans="2:8" x14ac:dyDescent="0.25">
      <c r="B19" s="30" t="s">
        <v>119</v>
      </c>
      <c r="C19" s="71">
        <v>0</v>
      </c>
      <c r="D19" s="71">
        <v>0</v>
      </c>
      <c r="E19" s="71">
        <f t="shared" si="5"/>
        <v>0</v>
      </c>
      <c r="F19" s="71">
        <f t="shared" si="5"/>
        <v>0</v>
      </c>
      <c r="G19" s="70" t="e">
        <f t="shared" si="3"/>
        <v>#DIV/0!</v>
      </c>
      <c r="H19" s="70" t="e">
        <f t="shared" si="4"/>
        <v>#DIV/0!</v>
      </c>
    </row>
    <row r="20" spans="2:8" x14ac:dyDescent="0.25">
      <c r="B20" s="5" t="s">
        <v>120</v>
      </c>
      <c r="C20" s="71">
        <f>SUM(C21+C22+C23+C24+C28+C34)</f>
        <v>0</v>
      </c>
      <c r="D20" s="71">
        <f t="shared" ref="D20" si="7">SUM(D21+D22+D23+D24+D28+D34)</f>
        <v>0</v>
      </c>
      <c r="E20" s="71">
        <f t="shared" si="5"/>
        <v>0</v>
      </c>
      <c r="F20" s="71">
        <f t="shared" si="5"/>
        <v>0</v>
      </c>
      <c r="G20" s="70" t="e">
        <f t="shared" si="3"/>
        <v>#DIV/0!</v>
      </c>
      <c r="H20" s="70" t="e">
        <f t="shared" si="4"/>
        <v>#DIV/0!</v>
      </c>
    </row>
    <row r="21" spans="2:8" x14ac:dyDescent="0.25">
      <c r="B21" s="30" t="s">
        <v>121</v>
      </c>
      <c r="C21" s="71">
        <v>0</v>
      </c>
      <c r="D21" s="71">
        <v>0</v>
      </c>
      <c r="E21" s="71">
        <f t="shared" si="5"/>
        <v>0</v>
      </c>
      <c r="F21" s="71">
        <f t="shared" si="5"/>
        <v>0</v>
      </c>
      <c r="G21" s="70" t="e">
        <f t="shared" si="3"/>
        <v>#DIV/0!</v>
      </c>
      <c r="H21" s="70" t="e">
        <f t="shared" si="4"/>
        <v>#DIV/0!</v>
      </c>
    </row>
    <row r="22" spans="2:8" x14ac:dyDescent="0.25">
      <c r="B22" s="30" t="s">
        <v>122</v>
      </c>
      <c r="C22" s="71">
        <v>0</v>
      </c>
      <c r="D22" s="71">
        <v>0</v>
      </c>
      <c r="E22" s="71">
        <f t="shared" si="5"/>
        <v>0</v>
      </c>
      <c r="F22" s="71">
        <f t="shared" si="5"/>
        <v>0</v>
      </c>
      <c r="G22" s="70" t="e">
        <f t="shared" si="3"/>
        <v>#DIV/0!</v>
      </c>
      <c r="H22" s="70" t="e">
        <f t="shared" si="4"/>
        <v>#DIV/0!</v>
      </c>
    </row>
    <row r="23" spans="2:8" x14ac:dyDescent="0.25">
      <c r="B23" s="30" t="s">
        <v>159</v>
      </c>
      <c r="C23" s="71">
        <v>0</v>
      </c>
      <c r="D23" s="71">
        <v>0</v>
      </c>
      <c r="E23" s="71">
        <f t="shared" si="5"/>
        <v>0</v>
      </c>
      <c r="F23" s="71">
        <f t="shared" si="5"/>
        <v>0</v>
      </c>
      <c r="G23" s="70" t="e">
        <f t="shared" si="3"/>
        <v>#DIV/0!</v>
      </c>
      <c r="H23" s="70" t="e">
        <f t="shared" si="4"/>
        <v>#DIV/0!</v>
      </c>
    </row>
    <row r="24" spans="2:8" x14ac:dyDescent="0.25">
      <c r="B24" s="30" t="s">
        <v>160</v>
      </c>
      <c r="C24" s="71">
        <f>SUM(C25:C27)</f>
        <v>0</v>
      </c>
      <c r="D24" s="71">
        <f t="shared" ref="D24:E24" si="8">SUM(D25:D27)</f>
        <v>0</v>
      </c>
      <c r="E24" s="71">
        <f t="shared" si="8"/>
        <v>0</v>
      </c>
      <c r="F24" s="71">
        <f>SUM(F25:F27)</f>
        <v>0</v>
      </c>
      <c r="G24" s="70" t="e">
        <f t="shared" si="3"/>
        <v>#DIV/0!</v>
      </c>
      <c r="H24" s="70" t="e">
        <f t="shared" si="4"/>
        <v>#DIV/0!</v>
      </c>
    </row>
    <row r="25" spans="2:8" ht="25.5" x14ac:dyDescent="0.25">
      <c r="B25" s="68" t="s">
        <v>161</v>
      </c>
      <c r="C25" s="71"/>
      <c r="D25" s="71"/>
      <c r="E25" s="73"/>
      <c r="F25" s="71"/>
      <c r="G25" s="70"/>
      <c r="H25" s="70"/>
    </row>
    <row r="26" spans="2:8" x14ac:dyDescent="0.25">
      <c r="B26" s="68" t="s">
        <v>162</v>
      </c>
      <c r="C26" s="71"/>
      <c r="D26" s="71"/>
      <c r="E26" s="73"/>
      <c r="F26" s="71"/>
      <c r="G26" s="70"/>
      <c r="H26" s="70"/>
    </row>
    <row r="27" spans="2:8" x14ac:dyDescent="0.25">
      <c r="B27" s="68" t="s">
        <v>163</v>
      </c>
      <c r="C27" s="71"/>
      <c r="D27" s="71"/>
      <c r="E27" s="73"/>
      <c r="F27" s="71"/>
      <c r="G27" s="70"/>
      <c r="H27" s="70"/>
    </row>
    <row r="28" spans="2:8" x14ac:dyDescent="0.25">
      <c r="B28" s="30" t="s">
        <v>164</v>
      </c>
      <c r="C28" s="71">
        <f>SUM(C29:C33)</f>
        <v>0</v>
      </c>
      <c r="D28" s="71">
        <f t="shared" ref="D28:E28" si="9">SUM(D29:D33)</f>
        <v>0</v>
      </c>
      <c r="E28" s="71">
        <f t="shared" si="9"/>
        <v>0</v>
      </c>
      <c r="F28" s="71">
        <f>SUM(F29:F33)</f>
        <v>0</v>
      </c>
      <c r="G28" s="70" t="e">
        <f t="shared" si="3"/>
        <v>#DIV/0!</v>
      </c>
      <c r="H28" s="70" t="e">
        <f t="shared" si="4"/>
        <v>#DIV/0!</v>
      </c>
    </row>
    <row r="29" spans="2:8" x14ac:dyDescent="0.25">
      <c r="B29" s="68" t="s">
        <v>165</v>
      </c>
      <c r="C29" s="71"/>
      <c r="D29" s="71"/>
      <c r="E29" s="73"/>
      <c r="F29" s="71"/>
      <c r="G29" s="70"/>
      <c r="H29" s="70"/>
    </row>
    <row r="30" spans="2:8" x14ac:dyDescent="0.25">
      <c r="B30" s="68" t="s">
        <v>166</v>
      </c>
      <c r="C30" s="71"/>
      <c r="D30" s="71"/>
      <c r="E30" s="73"/>
      <c r="F30" s="71"/>
      <c r="G30" s="70"/>
      <c r="H30" s="70"/>
    </row>
    <row r="31" spans="2:8" ht="25.5" x14ac:dyDescent="0.25">
      <c r="B31" s="68" t="s">
        <v>167</v>
      </c>
      <c r="C31" s="71"/>
      <c r="D31" s="71"/>
      <c r="E31" s="73"/>
      <c r="F31" s="71"/>
      <c r="G31" s="70"/>
      <c r="H31" s="70"/>
    </row>
    <row r="32" spans="2:8" ht="25.5" x14ac:dyDescent="0.25">
      <c r="B32" s="68" t="s">
        <v>168</v>
      </c>
      <c r="C32" s="71"/>
      <c r="D32" s="71"/>
      <c r="E32" s="73"/>
      <c r="F32" s="71"/>
      <c r="G32" s="70"/>
      <c r="H32" s="70"/>
    </row>
    <row r="33" spans="2:8" ht="25.5" x14ac:dyDescent="0.25">
      <c r="B33" s="68" t="s">
        <v>169</v>
      </c>
      <c r="C33" s="71"/>
      <c r="D33" s="71"/>
      <c r="E33" s="73"/>
      <c r="F33" s="71"/>
      <c r="G33" s="70"/>
      <c r="H33" s="70"/>
    </row>
    <row r="34" spans="2:8" x14ac:dyDescent="0.25">
      <c r="B34" s="30" t="s">
        <v>170</v>
      </c>
      <c r="C34" s="71">
        <f>SUM(C35:C38)</f>
        <v>0</v>
      </c>
      <c r="D34" s="71">
        <f t="shared" ref="D34:E34" si="10">SUM(D35:D38)</f>
        <v>0</v>
      </c>
      <c r="E34" s="71">
        <f t="shared" si="10"/>
        <v>0</v>
      </c>
      <c r="F34" s="71">
        <f>SUM(F35:F38)</f>
        <v>0</v>
      </c>
      <c r="G34" s="70" t="e">
        <f t="shared" si="3"/>
        <v>#DIV/0!</v>
      </c>
      <c r="H34" s="70" t="e">
        <f t="shared" si="4"/>
        <v>#DIV/0!</v>
      </c>
    </row>
    <row r="35" spans="2:8" x14ac:dyDescent="0.25">
      <c r="B35" s="68" t="s">
        <v>171</v>
      </c>
      <c r="C35" s="71"/>
      <c r="D35" s="71"/>
      <c r="E35" s="73"/>
      <c r="F35" s="71"/>
      <c r="G35" s="70"/>
      <c r="H35" s="70"/>
    </row>
    <row r="36" spans="2:8" x14ac:dyDescent="0.25">
      <c r="B36" s="68" t="s">
        <v>172</v>
      </c>
      <c r="C36" s="71"/>
      <c r="D36" s="71"/>
      <c r="E36" s="73"/>
      <c r="F36" s="71"/>
      <c r="G36" s="70"/>
      <c r="H36" s="70"/>
    </row>
    <row r="37" spans="2:8" ht="25.5" x14ac:dyDescent="0.25">
      <c r="B37" s="68" t="s">
        <v>173</v>
      </c>
      <c r="C37" s="71">
        <v>0</v>
      </c>
      <c r="D37" s="71">
        <v>0</v>
      </c>
      <c r="E37" s="73">
        <v>0</v>
      </c>
      <c r="F37" s="71">
        <v>0</v>
      </c>
      <c r="G37" s="70" t="e">
        <f t="shared" si="3"/>
        <v>#DIV/0!</v>
      </c>
      <c r="H37" s="70" t="e">
        <f t="shared" si="4"/>
        <v>#DIV/0!</v>
      </c>
    </row>
    <row r="38" spans="2:8" x14ac:dyDescent="0.25">
      <c r="B38" s="68" t="s">
        <v>174</v>
      </c>
      <c r="C38" s="71"/>
      <c r="D38" s="71"/>
      <c r="E38" s="73"/>
      <c r="F38" s="71"/>
      <c r="G38" s="70"/>
      <c r="H38" s="70"/>
    </row>
    <row r="39" spans="2:8" x14ac:dyDescent="0.25">
      <c r="B39" s="5" t="s">
        <v>124</v>
      </c>
      <c r="C39" s="71">
        <f>SUM(C40:C41)</f>
        <v>0</v>
      </c>
      <c r="D39" s="71">
        <f t="shared" ref="D39:E39" si="11">SUM(D40:D41)</f>
        <v>0</v>
      </c>
      <c r="E39" s="71">
        <f t="shared" si="11"/>
        <v>0</v>
      </c>
      <c r="F39" s="71">
        <f>SUM(F40:F41)</f>
        <v>0</v>
      </c>
      <c r="G39" s="70" t="e">
        <f t="shared" si="3"/>
        <v>#DIV/0!</v>
      </c>
      <c r="H39" s="70" t="e">
        <f t="shared" si="4"/>
        <v>#DIV/0!</v>
      </c>
    </row>
    <row r="40" spans="2:8" x14ac:dyDescent="0.25">
      <c r="B40" s="30" t="s">
        <v>125</v>
      </c>
      <c r="C40" s="71">
        <v>0</v>
      </c>
      <c r="D40" s="71">
        <v>0</v>
      </c>
      <c r="E40" s="73">
        <v>0</v>
      </c>
      <c r="F40" s="71">
        <v>0</v>
      </c>
      <c r="G40" s="70" t="e">
        <f t="shared" si="3"/>
        <v>#DIV/0!</v>
      </c>
      <c r="H40" s="70" t="e">
        <f t="shared" si="4"/>
        <v>#DIV/0!</v>
      </c>
    </row>
    <row r="41" spans="2:8" x14ac:dyDescent="0.25">
      <c r="B41" s="30" t="s">
        <v>175</v>
      </c>
      <c r="C41" s="71"/>
      <c r="D41" s="71"/>
      <c r="E41" s="73"/>
      <c r="F41" s="71"/>
      <c r="G41" s="70"/>
      <c r="H41" s="70"/>
    </row>
    <row r="42" spans="2:8" ht="38.25" x14ac:dyDescent="0.25">
      <c r="B42" s="5" t="s">
        <v>176</v>
      </c>
      <c r="C42" s="71">
        <f>SUM(C43)</f>
        <v>0</v>
      </c>
      <c r="D42" s="71">
        <f t="shared" ref="D42:E42" si="12">SUM(D43)</f>
        <v>0</v>
      </c>
      <c r="E42" s="71">
        <f t="shared" si="12"/>
        <v>0</v>
      </c>
      <c r="F42" s="71">
        <f>SUM(F43)</f>
        <v>0</v>
      </c>
      <c r="G42" s="70" t="e">
        <f t="shared" si="3"/>
        <v>#DIV/0!</v>
      </c>
      <c r="H42" s="70" t="e">
        <f t="shared" si="4"/>
        <v>#DIV/0!</v>
      </c>
    </row>
    <row r="43" spans="2:8" ht="38.25" x14ac:dyDescent="0.25">
      <c r="B43" s="30" t="s">
        <v>177</v>
      </c>
      <c r="C43" s="71"/>
      <c r="D43" s="71"/>
      <c r="E43" s="73"/>
      <c r="F43" s="71"/>
      <c r="G43" s="70"/>
      <c r="H43" s="70"/>
    </row>
    <row r="44" spans="2:8" x14ac:dyDescent="0.25">
      <c r="B44" s="5" t="s">
        <v>178</v>
      </c>
      <c r="C44" s="71">
        <f>SUM(C45:C47)</f>
        <v>0</v>
      </c>
      <c r="D44" s="71">
        <f t="shared" ref="D44:E44" si="13">SUM(D45:D47)</f>
        <v>0</v>
      </c>
      <c r="E44" s="71">
        <f t="shared" si="13"/>
        <v>0</v>
      </c>
      <c r="F44" s="71">
        <f>SUM(F45:F47)</f>
        <v>0</v>
      </c>
      <c r="G44" s="70" t="e">
        <f t="shared" si="3"/>
        <v>#DIV/0!</v>
      </c>
      <c r="H44" s="70" t="e">
        <f t="shared" si="4"/>
        <v>#DIV/0!</v>
      </c>
    </row>
    <row r="45" spans="2:8" x14ac:dyDescent="0.25">
      <c r="B45" s="30" t="s">
        <v>179</v>
      </c>
      <c r="C45" s="71">
        <v>0</v>
      </c>
      <c r="D45" s="71">
        <v>0</v>
      </c>
      <c r="E45" s="73">
        <v>0</v>
      </c>
      <c r="F45" s="71">
        <v>0</v>
      </c>
      <c r="G45" s="70" t="e">
        <f t="shared" si="3"/>
        <v>#DIV/0!</v>
      </c>
      <c r="H45" s="70" t="e">
        <f t="shared" si="4"/>
        <v>#DIV/0!</v>
      </c>
    </row>
    <row r="46" spans="2:8" ht="25.5" x14ac:dyDescent="0.25">
      <c r="B46" s="30" t="s">
        <v>180</v>
      </c>
      <c r="C46" s="71">
        <v>0</v>
      </c>
      <c r="D46" s="71">
        <v>0</v>
      </c>
      <c r="E46" s="73">
        <v>0</v>
      </c>
      <c r="F46" s="71">
        <v>0</v>
      </c>
      <c r="G46" s="70" t="e">
        <f t="shared" si="3"/>
        <v>#DIV/0!</v>
      </c>
      <c r="H46" s="70" t="e">
        <f t="shared" si="4"/>
        <v>#DIV/0!</v>
      </c>
    </row>
    <row r="47" spans="2:8" ht="25.5" x14ac:dyDescent="0.25">
      <c r="B47" s="30" t="s">
        <v>181</v>
      </c>
      <c r="C47" s="71">
        <v>0</v>
      </c>
      <c r="D47" s="71">
        <v>0</v>
      </c>
      <c r="E47" s="73">
        <v>0</v>
      </c>
      <c r="F47" s="71">
        <v>0</v>
      </c>
      <c r="G47" s="70" t="e">
        <f t="shared" si="3"/>
        <v>#DIV/0!</v>
      </c>
      <c r="H47" s="70" t="e">
        <f t="shared" si="4"/>
        <v>#DIV/0!</v>
      </c>
    </row>
    <row r="48" spans="2:8" x14ac:dyDescent="0.25">
      <c r="B48" s="30"/>
      <c r="C48" s="71"/>
      <c r="D48" s="71"/>
      <c r="E48" s="73"/>
      <c r="F48" s="71"/>
      <c r="G48" s="70"/>
      <c r="H48" s="70"/>
    </row>
    <row r="49" spans="2:8" x14ac:dyDescent="0.25">
      <c r="B49" s="5" t="s">
        <v>33</v>
      </c>
      <c r="C49" s="69">
        <f>SUM(C50+C57+C59+C61+C63+C82+C85+C87)</f>
        <v>0</v>
      </c>
      <c r="D49" s="69">
        <f t="shared" ref="D49:E49" si="14">SUM(D50+D57+D59+D61+D63+D82+D85+D87)</f>
        <v>0</v>
      </c>
      <c r="E49" s="69">
        <f t="shared" si="14"/>
        <v>0</v>
      </c>
      <c r="F49" s="69">
        <f>SUM(F50+F57+F59+F61+F63+F82+F85+F87)</f>
        <v>0</v>
      </c>
      <c r="G49" s="70" t="e">
        <f t="shared" si="3"/>
        <v>#DIV/0!</v>
      </c>
      <c r="H49" s="70" t="e">
        <f t="shared" si="4"/>
        <v>#DIV/0!</v>
      </c>
    </row>
    <row r="50" spans="2:8" x14ac:dyDescent="0.25">
      <c r="B50" s="5" t="s">
        <v>32</v>
      </c>
      <c r="C50" s="71">
        <f>SUM(C51:C55)</f>
        <v>0</v>
      </c>
      <c r="D50" s="71">
        <f t="shared" ref="D50:E50" si="15">SUM(D51:D55)</f>
        <v>0</v>
      </c>
      <c r="E50" s="71">
        <f t="shared" si="15"/>
        <v>0</v>
      </c>
      <c r="F50" s="71">
        <f>SUM(F51:F55)</f>
        <v>0</v>
      </c>
      <c r="G50" s="70" t="e">
        <f t="shared" si="3"/>
        <v>#DIV/0!</v>
      </c>
      <c r="H50" s="70" t="e">
        <f t="shared" si="4"/>
        <v>#DIV/0!</v>
      </c>
    </row>
    <row r="51" spans="2:8" x14ac:dyDescent="0.25">
      <c r="B51" s="32" t="s">
        <v>31</v>
      </c>
      <c r="C51" s="71">
        <v>0</v>
      </c>
      <c r="D51" s="71">
        <v>0</v>
      </c>
      <c r="E51" s="71">
        <v>0</v>
      </c>
      <c r="F51" s="71">
        <v>0</v>
      </c>
      <c r="G51" s="70" t="e">
        <f t="shared" si="3"/>
        <v>#DIV/0!</v>
      </c>
      <c r="H51" s="70" t="e">
        <f t="shared" si="4"/>
        <v>#DIV/0!</v>
      </c>
    </row>
    <row r="52" spans="2:8" x14ac:dyDescent="0.25">
      <c r="B52" s="31" t="s">
        <v>30</v>
      </c>
      <c r="C52" s="71"/>
      <c r="D52" s="71"/>
      <c r="E52" s="71"/>
      <c r="F52" s="71"/>
      <c r="G52" s="70"/>
      <c r="H52" s="70"/>
    </row>
    <row r="53" spans="2:8" x14ac:dyDescent="0.25">
      <c r="B53" s="31" t="s">
        <v>156</v>
      </c>
      <c r="C53" s="71"/>
      <c r="D53" s="71"/>
      <c r="E53" s="71"/>
      <c r="F53" s="71"/>
      <c r="G53" s="70"/>
      <c r="H53" s="70"/>
    </row>
    <row r="54" spans="2:8" ht="38.25" x14ac:dyDescent="0.25">
      <c r="B54" s="67" t="s">
        <v>157</v>
      </c>
      <c r="C54" s="72"/>
      <c r="D54" s="72"/>
      <c r="E54" s="72"/>
      <c r="F54" s="72"/>
      <c r="G54" s="70"/>
      <c r="H54" s="70"/>
    </row>
    <row r="55" spans="2:8" x14ac:dyDescent="0.25">
      <c r="B55" s="31" t="s">
        <v>158</v>
      </c>
      <c r="C55" s="71"/>
      <c r="D55" s="71"/>
      <c r="E55" s="71"/>
      <c r="F55" s="71"/>
      <c r="G55" s="70"/>
      <c r="H55" s="70"/>
    </row>
    <row r="56" spans="2:8" x14ac:dyDescent="0.25">
      <c r="B56" s="31" t="s">
        <v>21</v>
      </c>
      <c r="C56" s="71"/>
      <c r="D56" s="71"/>
      <c r="E56" s="71"/>
      <c r="F56" s="71"/>
      <c r="G56" s="70"/>
      <c r="H56" s="70"/>
    </row>
    <row r="57" spans="2:8" x14ac:dyDescent="0.25">
      <c r="B57" s="5" t="s">
        <v>29</v>
      </c>
      <c r="C57" s="71">
        <f>SUM(C58)</f>
        <v>0</v>
      </c>
      <c r="D57" s="71">
        <f t="shared" ref="D57:E57" si="16">SUM(D58)</f>
        <v>0</v>
      </c>
      <c r="E57" s="71">
        <f t="shared" si="16"/>
        <v>0</v>
      </c>
      <c r="F57" s="71">
        <f>SUM(F58)</f>
        <v>0</v>
      </c>
      <c r="G57" s="70" t="e">
        <f t="shared" si="3"/>
        <v>#DIV/0!</v>
      </c>
      <c r="H57" s="70" t="e">
        <f t="shared" si="4"/>
        <v>#DIV/0!</v>
      </c>
    </row>
    <row r="58" spans="2:8" x14ac:dyDescent="0.25">
      <c r="B58" s="30" t="s">
        <v>28</v>
      </c>
      <c r="C58" s="71"/>
      <c r="D58" s="71"/>
      <c r="E58" s="73"/>
      <c r="F58" s="71"/>
      <c r="G58" s="70"/>
      <c r="H58" s="70"/>
    </row>
    <row r="59" spans="2:8" x14ac:dyDescent="0.25">
      <c r="B59" s="5" t="s">
        <v>27</v>
      </c>
      <c r="C59" s="71">
        <f>SUM(C60)</f>
        <v>0</v>
      </c>
      <c r="D59" s="71">
        <f t="shared" ref="D59:E59" si="17">SUM(D60)</f>
        <v>0</v>
      </c>
      <c r="E59" s="71">
        <f t="shared" si="17"/>
        <v>0</v>
      </c>
      <c r="F59" s="71">
        <f>SUM(F60)</f>
        <v>0</v>
      </c>
      <c r="G59" s="70" t="e">
        <f t="shared" si="3"/>
        <v>#DIV/0!</v>
      </c>
      <c r="H59" s="70" t="e">
        <f t="shared" si="4"/>
        <v>#DIV/0!</v>
      </c>
    </row>
    <row r="60" spans="2:8" x14ac:dyDescent="0.25">
      <c r="B60" s="30" t="s">
        <v>26</v>
      </c>
      <c r="C60" s="71">
        <v>0</v>
      </c>
      <c r="D60" s="71">
        <v>0</v>
      </c>
      <c r="E60" s="73">
        <v>0</v>
      </c>
      <c r="F60" s="71">
        <v>0</v>
      </c>
      <c r="G60" s="70" t="e">
        <f t="shared" si="3"/>
        <v>#DIV/0!</v>
      </c>
      <c r="H60" s="70" t="e">
        <f t="shared" si="4"/>
        <v>#DIV/0!</v>
      </c>
    </row>
    <row r="61" spans="2:8" x14ac:dyDescent="0.25">
      <c r="B61" s="5" t="s">
        <v>118</v>
      </c>
      <c r="C61" s="71">
        <f>SUM(C62)</f>
        <v>0</v>
      </c>
      <c r="D61" s="71">
        <f t="shared" ref="D61:E61" si="18">SUM(D62)</f>
        <v>0</v>
      </c>
      <c r="E61" s="71">
        <f t="shared" si="18"/>
        <v>0</v>
      </c>
      <c r="F61" s="71">
        <f>SUM(F62)</f>
        <v>0</v>
      </c>
      <c r="G61" s="70" t="e">
        <f t="shared" si="3"/>
        <v>#DIV/0!</v>
      </c>
      <c r="H61" s="70" t="e">
        <f t="shared" si="4"/>
        <v>#DIV/0!</v>
      </c>
    </row>
    <row r="62" spans="2:8" x14ac:dyDescent="0.25">
      <c r="B62" s="30" t="s">
        <v>119</v>
      </c>
      <c r="C62" s="71">
        <v>0</v>
      </c>
      <c r="D62" s="71">
        <v>0</v>
      </c>
      <c r="E62" s="73">
        <v>0</v>
      </c>
      <c r="F62" s="71">
        <v>0</v>
      </c>
      <c r="G62" s="70" t="e">
        <f t="shared" si="3"/>
        <v>#DIV/0!</v>
      </c>
      <c r="H62" s="70" t="e">
        <f t="shared" si="4"/>
        <v>#DIV/0!</v>
      </c>
    </row>
    <row r="63" spans="2:8" x14ac:dyDescent="0.25">
      <c r="B63" s="5" t="s">
        <v>120</v>
      </c>
      <c r="C63" s="71">
        <f>SUM(C64+C65+C66+C67+C71+C77)</f>
        <v>0</v>
      </c>
      <c r="D63" s="71">
        <f t="shared" ref="D63:E63" si="19">SUM(D64+D65+D66+D67+D71+D77)</f>
        <v>0</v>
      </c>
      <c r="E63" s="71">
        <f t="shared" si="19"/>
        <v>0</v>
      </c>
      <c r="F63" s="71">
        <f>SUM(F64+F65+F66+F67+F71+F77)</f>
        <v>0</v>
      </c>
      <c r="G63" s="70" t="e">
        <f t="shared" si="3"/>
        <v>#DIV/0!</v>
      </c>
      <c r="H63" s="70" t="e">
        <f t="shared" si="4"/>
        <v>#DIV/0!</v>
      </c>
    </row>
    <row r="64" spans="2:8" x14ac:dyDescent="0.25">
      <c r="B64" s="30" t="s">
        <v>121</v>
      </c>
      <c r="C64" s="71">
        <v>0</v>
      </c>
      <c r="D64" s="71">
        <v>0</v>
      </c>
      <c r="E64" s="73">
        <v>0</v>
      </c>
      <c r="F64" s="71">
        <v>0</v>
      </c>
      <c r="G64" s="70" t="e">
        <f t="shared" si="3"/>
        <v>#DIV/0!</v>
      </c>
      <c r="H64" s="70" t="e">
        <f t="shared" si="4"/>
        <v>#DIV/0!</v>
      </c>
    </row>
    <row r="65" spans="2:8" x14ac:dyDescent="0.25">
      <c r="B65" s="30" t="s">
        <v>122</v>
      </c>
      <c r="C65" s="71">
        <v>0</v>
      </c>
      <c r="D65" s="71">
        <v>0</v>
      </c>
      <c r="E65" s="73">
        <v>0</v>
      </c>
      <c r="F65" s="71">
        <v>0</v>
      </c>
      <c r="G65" s="70" t="e">
        <f t="shared" si="3"/>
        <v>#DIV/0!</v>
      </c>
      <c r="H65" s="70" t="e">
        <f t="shared" si="4"/>
        <v>#DIV/0!</v>
      </c>
    </row>
    <row r="66" spans="2:8" x14ac:dyDescent="0.25">
      <c r="B66" s="30" t="s">
        <v>159</v>
      </c>
      <c r="C66" s="71"/>
      <c r="D66" s="71"/>
      <c r="E66" s="73"/>
      <c r="F66" s="71"/>
      <c r="G66" s="70"/>
      <c r="H66" s="70"/>
    </row>
    <row r="67" spans="2:8" x14ac:dyDescent="0.25">
      <c r="B67" s="30" t="s">
        <v>160</v>
      </c>
      <c r="C67" s="71">
        <f>SUM(C68:C70)</f>
        <v>0</v>
      </c>
      <c r="D67" s="71">
        <f t="shared" ref="D67:E67" si="20">SUM(D68:D70)</f>
        <v>0</v>
      </c>
      <c r="E67" s="71">
        <f t="shared" si="20"/>
        <v>0</v>
      </c>
      <c r="F67" s="71">
        <f>SUM(F68:F70)</f>
        <v>0</v>
      </c>
      <c r="G67" s="70" t="e">
        <f t="shared" si="3"/>
        <v>#DIV/0!</v>
      </c>
      <c r="H67" s="70" t="e">
        <f t="shared" si="4"/>
        <v>#DIV/0!</v>
      </c>
    </row>
    <row r="68" spans="2:8" ht="25.5" x14ac:dyDescent="0.25">
      <c r="B68" s="68" t="s">
        <v>161</v>
      </c>
      <c r="C68" s="71"/>
      <c r="D68" s="71"/>
      <c r="E68" s="73"/>
      <c r="F68" s="71"/>
      <c r="G68" s="70"/>
      <c r="H68" s="70"/>
    </row>
    <row r="69" spans="2:8" x14ac:dyDescent="0.25">
      <c r="B69" s="68" t="s">
        <v>162</v>
      </c>
      <c r="C69" s="71"/>
      <c r="D69" s="71"/>
      <c r="E69" s="73"/>
      <c r="F69" s="71"/>
      <c r="G69" s="70"/>
      <c r="H69" s="70"/>
    </row>
    <row r="70" spans="2:8" x14ac:dyDescent="0.25">
      <c r="B70" s="68" t="s">
        <v>163</v>
      </c>
      <c r="C70" s="71"/>
      <c r="D70" s="71"/>
      <c r="E70" s="73"/>
      <c r="F70" s="71"/>
      <c r="G70" s="70"/>
      <c r="H70" s="70"/>
    </row>
    <row r="71" spans="2:8" x14ac:dyDescent="0.25">
      <c r="B71" s="30" t="s">
        <v>164</v>
      </c>
      <c r="C71" s="71">
        <f>SUM(C72:C76)</f>
        <v>0</v>
      </c>
      <c r="D71" s="71">
        <f t="shared" ref="D71:E71" si="21">SUM(D72:D76)</f>
        <v>0</v>
      </c>
      <c r="E71" s="71">
        <f t="shared" si="21"/>
        <v>0</v>
      </c>
      <c r="F71" s="71">
        <f>SUM(F72:F76)</f>
        <v>0</v>
      </c>
      <c r="G71" s="70" t="e">
        <f t="shared" ref="G71:G90" si="22">SUM(F71/C71*100)</f>
        <v>#DIV/0!</v>
      </c>
      <c r="H71" s="70" t="e">
        <f t="shared" ref="H71:H90" si="23">SUM(F71/E71*100)</f>
        <v>#DIV/0!</v>
      </c>
    </row>
    <row r="72" spans="2:8" x14ac:dyDescent="0.25">
      <c r="B72" s="68" t="s">
        <v>165</v>
      </c>
      <c r="C72" s="71"/>
      <c r="D72" s="71"/>
      <c r="E72" s="73"/>
      <c r="F72" s="71"/>
      <c r="G72" s="70"/>
      <c r="H72" s="70"/>
    </row>
    <row r="73" spans="2:8" x14ac:dyDescent="0.25">
      <c r="B73" s="68" t="s">
        <v>166</v>
      </c>
      <c r="C73" s="71"/>
      <c r="D73" s="71"/>
      <c r="E73" s="73"/>
      <c r="F73" s="71"/>
      <c r="G73" s="70"/>
      <c r="H73" s="70"/>
    </row>
    <row r="74" spans="2:8" ht="25.5" x14ac:dyDescent="0.25">
      <c r="B74" s="68" t="s">
        <v>167</v>
      </c>
      <c r="C74" s="71"/>
      <c r="D74" s="71"/>
      <c r="E74" s="73"/>
      <c r="F74" s="71"/>
      <c r="G74" s="70"/>
      <c r="H74" s="70"/>
    </row>
    <row r="75" spans="2:8" ht="25.5" x14ac:dyDescent="0.25">
      <c r="B75" s="68" t="s">
        <v>168</v>
      </c>
      <c r="C75" s="71"/>
      <c r="D75" s="71"/>
      <c r="E75" s="73"/>
      <c r="F75" s="71"/>
      <c r="G75" s="70"/>
      <c r="H75" s="70"/>
    </row>
    <row r="76" spans="2:8" ht="25.5" x14ac:dyDescent="0.25">
      <c r="B76" s="68" t="s">
        <v>169</v>
      </c>
      <c r="C76" s="71"/>
      <c r="D76" s="71"/>
      <c r="E76" s="73"/>
      <c r="F76" s="71"/>
      <c r="G76" s="70"/>
      <c r="H76" s="70"/>
    </row>
    <row r="77" spans="2:8" x14ac:dyDescent="0.25">
      <c r="B77" s="30" t="s">
        <v>170</v>
      </c>
      <c r="C77" s="71">
        <f>SUM(C78:C81)</f>
        <v>0</v>
      </c>
      <c r="D77" s="71">
        <f t="shared" ref="D77:E77" si="24">SUM(D78:D81)</f>
        <v>0</v>
      </c>
      <c r="E77" s="71">
        <f t="shared" si="24"/>
        <v>0</v>
      </c>
      <c r="F77" s="71">
        <f>SUM(F78:F81)</f>
        <v>0</v>
      </c>
      <c r="G77" s="70" t="e">
        <f t="shared" si="22"/>
        <v>#DIV/0!</v>
      </c>
      <c r="H77" s="70" t="e">
        <f t="shared" si="23"/>
        <v>#DIV/0!</v>
      </c>
    </row>
    <row r="78" spans="2:8" x14ac:dyDescent="0.25">
      <c r="B78" s="68" t="s">
        <v>171</v>
      </c>
      <c r="C78" s="71"/>
      <c r="D78" s="71"/>
      <c r="E78" s="73"/>
      <c r="F78" s="71"/>
      <c r="G78" s="70"/>
      <c r="H78" s="70"/>
    </row>
    <row r="79" spans="2:8" x14ac:dyDescent="0.25">
      <c r="B79" s="68" t="s">
        <v>172</v>
      </c>
      <c r="C79" s="71"/>
      <c r="D79" s="71"/>
      <c r="E79" s="73"/>
      <c r="F79" s="71"/>
      <c r="G79" s="70"/>
      <c r="H79" s="70"/>
    </row>
    <row r="80" spans="2:8" ht="25.5" x14ac:dyDescent="0.25">
      <c r="B80" s="68" t="s">
        <v>173</v>
      </c>
      <c r="C80" s="71">
        <v>0</v>
      </c>
      <c r="D80" s="71">
        <v>0</v>
      </c>
      <c r="E80" s="73">
        <v>0</v>
      </c>
      <c r="F80" s="71">
        <v>0</v>
      </c>
      <c r="G80" s="70" t="e">
        <f t="shared" si="22"/>
        <v>#DIV/0!</v>
      </c>
      <c r="H80" s="70" t="e">
        <f t="shared" si="23"/>
        <v>#DIV/0!</v>
      </c>
    </row>
    <row r="81" spans="2:8" x14ac:dyDescent="0.25">
      <c r="B81" s="68" t="s">
        <v>174</v>
      </c>
      <c r="C81" s="71"/>
      <c r="D81" s="71"/>
      <c r="E81" s="73"/>
      <c r="F81" s="71"/>
      <c r="G81" s="70"/>
      <c r="H81" s="70"/>
    </row>
    <row r="82" spans="2:8" x14ac:dyDescent="0.25">
      <c r="B82" s="5" t="s">
        <v>124</v>
      </c>
      <c r="C82" s="71">
        <f>SUM(C83:C84)</f>
        <v>0</v>
      </c>
      <c r="D82" s="71">
        <f t="shared" ref="D82:E82" si="25">SUM(D83:D84)</f>
        <v>0</v>
      </c>
      <c r="E82" s="71">
        <f t="shared" si="25"/>
        <v>0</v>
      </c>
      <c r="F82" s="71">
        <f>SUM(F83:F84)</f>
        <v>0</v>
      </c>
      <c r="G82" s="70" t="e">
        <f t="shared" si="22"/>
        <v>#DIV/0!</v>
      </c>
      <c r="H82" s="70" t="e">
        <f t="shared" si="23"/>
        <v>#DIV/0!</v>
      </c>
    </row>
    <row r="83" spans="2:8" x14ac:dyDescent="0.25">
      <c r="B83" s="30" t="s">
        <v>125</v>
      </c>
      <c r="C83" s="71">
        <v>0</v>
      </c>
      <c r="D83" s="71">
        <v>0</v>
      </c>
      <c r="E83" s="73">
        <v>0</v>
      </c>
      <c r="F83" s="71">
        <v>0</v>
      </c>
      <c r="G83" s="70" t="e">
        <f t="shared" si="22"/>
        <v>#DIV/0!</v>
      </c>
      <c r="H83" s="70" t="e">
        <f t="shared" si="23"/>
        <v>#DIV/0!</v>
      </c>
    </row>
    <row r="84" spans="2:8" x14ac:dyDescent="0.25">
      <c r="B84" s="30" t="s">
        <v>175</v>
      </c>
      <c r="C84" s="71"/>
      <c r="D84" s="71"/>
      <c r="E84" s="73"/>
      <c r="F84" s="71"/>
      <c r="G84" s="70"/>
      <c r="H84" s="70"/>
    </row>
    <row r="85" spans="2:8" ht="38.25" x14ac:dyDescent="0.25">
      <c r="B85" s="5" t="s">
        <v>176</v>
      </c>
      <c r="C85" s="71">
        <f>SUM(C86)</f>
        <v>0</v>
      </c>
      <c r="D85" s="71">
        <f t="shared" ref="D85:E85" si="26">SUM(D86)</f>
        <v>0</v>
      </c>
      <c r="E85" s="71">
        <f t="shared" si="26"/>
        <v>0</v>
      </c>
      <c r="F85" s="71">
        <f>SUM(F86)</f>
        <v>0</v>
      </c>
      <c r="G85" s="70" t="e">
        <f t="shared" si="22"/>
        <v>#DIV/0!</v>
      </c>
      <c r="H85" s="70" t="e">
        <f t="shared" si="23"/>
        <v>#DIV/0!</v>
      </c>
    </row>
    <row r="86" spans="2:8" ht="38.25" x14ac:dyDescent="0.25">
      <c r="B86" s="30" t="s">
        <v>177</v>
      </c>
      <c r="C86" s="71"/>
      <c r="D86" s="71"/>
      <c r="E86" s="73"/>
      <c r="F86" s="71"/>
      <c r="G86" s="70"/>
      <c r="H86" s="70"/>
    </row>
    <row r="87" spans="2:8" x14ac:dyDescent="0.25">
      <c r="B87" s="5" t="s">
        <v>178</v>
      </c>
      <c r="C87" s="71">
        <f>SUM(C88:C90)</f>
        <v>0</v>
      </c>
      <c r="D87" s="71">
        <f t="shared" ref="D87:E87" si="27">SUM(D88:D90)</f>
        <v>0</v>
      </c>
      <c r="E87" s="71">
        <f t="shared" si="27"/>
        <v>0</v>
      </c>
      <c r="F87" s="71">
        <f>SUM(F88:F90)</f>
        <v>0</v>
      </c>
      <c r="G87" s="70" t="e">
        <f t="shared" si="22"/>
        <v>#DIV/0!</v>
      </c>
      <c r="H87" s="70" t="e">
        <f t="shared" si="23"/>
        <v>#DIV/0!</v>
      </c>
    </row>
    <row r="88" spans="2:8" x14ac:dyDescent="0.25">
      <c r="B88" s="30" t="s">
        <v>179</v>
      </c>
      <c r="C88" s="71">
        <v>0</v>
      </c>
      <c r="D88" s="71">
        <v>0</v>
      </c>
      <c r="E88" s="73">
        <v>0</v>
      </c>
      <c r="F88" s="71">
        <v>0</v>
      </c>
      <c r="G88" s="70" t="e">
        <f t="shared" si="22"/>
        <v>#DIV/0!</v>
      </c>
      <c r="H88" s="70" t="e">
        <f t="shared" si="23"/>
        <v>#DIV/0!</v>
      </c>
    </row>
    <row r="89" spans="2:8" ht="25.5" x14ac:dyDescent="0.25">
      <c r="B89" s="30" t="s">
        <v>180</v>
      </c>
      <c r="C89" s="71">
        <v>0</v>
      </c>
      <c r="D89" s="71">
        <v>0</v>
      </c>
      <c r="E89" s="73">
        <v>0</v>
      </c>
      <c r="F89" s="71">
        <v>0</v>
      </c>
      <c r="G89" s="70" t="e">
        <f t="shared" si="22"/>
        <v>#DIV/0!</v>
      </c>
      <c r="H89" s="70" t="e">
        <f t="shared" si="23"/>
        <v>#DIV/0!</v>
      </c>
    </row>
    <row r="90" spans="2:8" ht="25.5" x14ac:dyDescent="0.25">
      <c r="B90" s="30" t="s">
        <v>181</v>
      </c>
      <c r="C90" s="71">
        <v>0</v>
      </c>
      <c r="D90" s="71">
        <v>0</v>
      </c>
      <c r="E90" s="73">
        <v>0</v>
      </c>
      <c r="F90" s="71">
        <v>0</v>
      </c>
      <c r="G90" s="70" t="e">
        <f t="shared" si="22"/>
        <v>#DIV/0!</v>
      </c>
      <c r="H90" s="70" t="e">
        <f t="shared" si="23"/>
        <v>#DIV/0!</v>
      </c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SAŽETAK</vt:lpstr>
      <vt:lpstr> Račun prihoda i rashoda </vt:lpstr>
      <vt:lpstr>Rashodi i prihodi prema izvoru</vt:lpstr>
      <vt:lpstr>Rashodi prema funkcijskoj k </vt:lpstr>
      <vt:lpstr>Račun financiranja </vt:lpstr>
      <vt:lpstr>Programska klasifikacija</vt:lpstr>
      <vt:lpstr>Račun fin prema izvorima f</vt:lpstr>
      <vt:lpstr>' Račun prihoda i rashoda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2023-08-18T07:41:28Z</cp:lastPrinted>
  <dcterms:created xsi:type="dcterms:W3CDTF">2022-08-12T12:51:27Z</dcterms:created>
  <dcterms:modified xsi:type="dcterms:W3CDTF">2023-08-25T07:30:02Z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